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9200" windowHeight="9360" activeTab="0"/>
  </bookViews>
  <sheets>
    <sheet name="на 01.04.2022" sheetId="1" r:id="rId1"/>
  </sheets>
  <definedNames>
    <definedName name="_xlnm.Print_Titles" localSheetId="0">'на 01.04.2022'!$5:$5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<sst xmlns="http://schemas.openxmlformats.org/spreadsheetml/2006/main" count="148" uniqueCount="140">
  <si>
    <t>КБК</t>
  </si>
  <si>
    <t>Наименование кода доходов</t>
  </si>
  <si>
    <t xml:space="preserve"> Д О Х О Д Ы </t>
  </si>
  <si>
    <t>182 1 01 02000 01 0000 110</t>
  </si>
  <si>
    <t xml:space="preserve">Налог на доходы физических лиц 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</si>
  <si>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</si>
  <si>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</si>
  <si>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</si>
  <si>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</si>
  <si>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</si>
  <si>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 xml:space="preserve">Единый налог на вмененный доход для отдельных видов деятельности </t>
  </si>
  <si>
    <t>182 1 05 03000 01 0000 110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</si>
  <si>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</si>
  <si>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</si>
  <si>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</si>
  <si>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</si>
  <si>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</si>
  <si>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</si>
  <si>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000 1 08 00000 00 0000 000</t>
  </si>
  <si>
    <t>Государственная пошлина</t>
  </si>
  <si>
    <t>000 1 09 00000 00 0000 000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</si>
  <si>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</si>
  <si>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</si>
  <si>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</si>
  <si>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040 1 11 05012 04 0000 120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</si>
  <si>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</si>
  <si>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</si>
  <si>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</si>
  <si>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</si>
  <si>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</si>
  <si>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</si>
  <si>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</si>
  <si>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000 1 13 00000 00 0000 000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</si>
  <si>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</si>
  <si>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</si>
  <si>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000 1 14 00000 00 0000 000</t>
  </si>
  <si>
    <t>040 1 14 01040 04 0000 410</t>
  </si>
  <si>
    <t>Доходы от продажи квартир, находящихся в собственности городских округов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</si>
  <si>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</si>
  <si>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</si>
  <si>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</si>
  <si>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</si>
  <si>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</si>
  <si>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</si>
  <si>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</si>
  <si>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000 2 00 00000 00 0000 000</t>
  </si>
  <si>
    <t xml:space="preserve">Безвозмездные поступления 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</si>
  <si>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</si>
  <si>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</si>
  <si>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</si>
  <si>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Единый сельскохозяйственный налог</t>
  </si>
  <si>
    <t xml:space="preserve">Задолженность и перерасчеты по отмененным налогам, сборам и иным обязательным платежам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</si>
  <si>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</si>
  <si>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048 1 12 01000 01 0000 120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</si>
  <si>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</si>
  <si>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</si>
  <si>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</si>
  <si>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Субсидии бюджетам бюджетной системы  Российской Федерации (межбюджетные субсидии)</t>
  </si>
  <si>
    <t>ВСЕГО ДОХОДОВ</t>
  </si>
  <si>
    <t>ИСПОЛНЕНИЕ</t>
  </si>
  <si>
    <t xml:space="preserve">000 2 19 00000 00 0000 000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</si>
  <si>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</si>
  <si>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000 2 02 00000 00 0000 000</t>
  </si>
  <si>
    <t>Доходы от сдачи в аренду имущества, составляющего казну городских округов (за исключением земельных участков)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</si>
  <si>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</si>
  <si>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</si>
  <si>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</si>
  <si>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 xml:space="preserve">Акцизы по подакцизным товарам (продукции), производимым на территории Российской Федерации </t>
  </si>
  <si>
    <t>182 1 05 04000 02 0000 110</t>
  </si>
  <si>
    <t>000 2 07 00000 00 0000 000</t>
  </si>
  <si>
    <t xml:space="preserve">Налог, взимаемый в связи с применением патентной системы налогообложения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</si>
  <si>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</si>
  <si>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040 1 14 02043 04 0000 410</t>
  </si>
  <si>
    <t>040 1 11 09044 04 0000 120</t>
  </si>
  <si>
    <t>040 1 11 07014 04 0000 120</t>
  </si>
  <si>
    <t>040 1 11 01040 04 0000 120</t>
  </si>
  <si>
    <t>040 1 11 05024 04 0000 120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</si>
  <si>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</si>
  <si>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</si>
  <si>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040 1 11 05312 04 0000 120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</si>
  <si>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</si>
  <si>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</si>
  <si>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</si>
  <si>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000 1 17 01040 04 0000 180</t>
  </si>
  <si>
    <t>Безвозмездные поступления от других бюджетов бюджетной системы Российской Федерации</t>
  </si>
  <si>
    <t>000 1 17 05040 04 0000 180</t>
  </si>
  <si>
    <t>040 1 13 02064 04 0000 130</t>
  </si>
  <si>
    <t>000 1 13 02994 04 0000 130</t>
  </si>
  <si>
    <t>000 1 11 05074 04 0000 120</t>
  </si>
  <si>
    <t>040 1 14 02043 04 0000 440</t>
  </si>
  <si>
    <t>040 1 14 06312 04 0000 430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</si>
  <si>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</si>
  <si>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</si>
  <si>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оказания платных услуг и компенсации затрат государства</t>
  </si>
  <si>
    <t>050 2 02 10000 00 0000 150</t>
  </si>
  <si>
    <t>050 2 02 20000 00 0000 150</t>
  </si>
  <si>
    <t>050 2 02 30000 00 0000 150</t>
  </si>
  <si>
    <t>050 2 02 40000 00 0000 150</t>
  </si>
  <si>
    <t>050 2 07 04050 04 0000 150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</si>
  <si>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</si>
  <si>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</si>
  <si>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возвратав организациями остатков субсидий прошлых лет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</si>
  <si>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</si>
  <si>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050 2 08 04000 04 0000 150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</si>
  <si>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</si>
  <si>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</si>
  <si>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ДОХОДЫ</t>
  </si>
  <si>
    <t>НЕНАЛОГОВЫЕ ДОХОДЫ</t>
  </si>
  <si>
    <t>182 1 06 04000 00 0000 110</t>
  </si>
  <si>
    <t>Транспортный налог</t>
  </si>
  <si>
    <t>040 1 11 05324 04 0000 120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</si>
  <si>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</si>
  <si>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040 1 14 02042 04 0000 410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</si>
  <si>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    </t>
  </si>
  <si>
    <t>040 1 14 02042 04 0000 440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</si>
  <si>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исключ-м имущества муниципальных бюджетных и автономных учреждений), в части реализации матер.запасов по указанному имуществу     </t>
  </si>
  <si>
    <t>040 1 14 06024 04 0000 430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</si>
  <si>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</si>
  <si>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050 2 18 00000 04 0000 150</t>
  </si>
  <si>
    <t>040 1 14 06324 04 0000 430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</si>
  <si>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 </t>
  </si>
  <si>
    <t xml:space="preserve">050 2 19 00000 04 0000 150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</si>
  <si>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</si>
  <si>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Инициативные платежи, зачисляемые бюджеты городских округов </t>
  </si>
  <si>
    <t>План на
1 квартал
2022 года, 
тыс. рублей</t>
  </si>
  <si>
    <t>Утверждено 
по бюджету 
на 2022 год, 
тыс. рублей</t>
  </si>
  <si>
    <t>% исполнения к 
утверждённому 
плану 2022 года</t>
  </si>
  <si>
    <t>% исполнения 
к плану 
1 квартала
2022 года</t>
  </si>
  <si>
    <t>000 1 17 15020 04 0000 150</t>
  </si>
  <si>
    <t>-</t>
  </si>
  <si>
    <t>бюджета города Нижневартовска по доходам на 01.04.2022</t>
  </si>
  <si>
    <t>Фактическое 
исполнение 
на 01.04.2022, 
тыс. рублей</t>
  </si>
  <si>
    <t>более чем 
в 2 раза</t>
  </si>
  <si>
    <t>более чем 
в 4 раза</t>
  </si>
  <si>
    <t>более чем 
в 7 раз</t>
  </si>
  <si>
    <t>более чем 
в 16 раз</t>
  </si>
  <si>
    <t>более чем 
в 3 раза</t>
  </si>
  <si>
    <t>более чем 
в 65 раз</t>
  </si>
  <si>
    <t>более чем 
в 1 286 раз</t>
  </si>
  <si>
    <t>Приложение 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</si>
</sst>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\.00\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d/m/yy;@"/>
    <numFmt numFmtId="183" formatCode="#,##0.00000"/>
    <numFmt numFmtId="184" formatCode="#,##0.0000"/>
    <numFmt numFmtId="185" formatCode="#,##0.000000"/>
    <numFmt numFmtId="186" formatCode="0.0"/>
    <numFmt numFmtId="187" formatCode="#,##0.0"/>
    <numFmt numFmtId="188" formatCode="#,##0.00_ ;\-#,##0.00\ "/>
    <numFmt numFmtId="189" formatCode="0.00000"/>
    <numFmt numFmtId="190" formatCode="&quot;&quot;##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NumberFormat="1" applyFont="1" applyBorder="1" applyAlignment="1">
      <alignment horizontal="right"/>
    </xf>
    <xf numFmtId="0" fontId="53" fillId="0" borderId="11" xfId="0" applyNumberFormat="1" applyFont="1" applyBorder="1" applyAlignment="1">
      <alignment horizontal="justify" wrapText="1"/>
    </xf>
    <xf numFmtId="49" fontId="54" fillId="0" borderId="11" xfId="0" applyNumberFormat="1" applyFont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/>
    </xf>
    <xf numFmtId="0" fontId="54" fillId="33" borderId="11" xfId="0" applyNumberFormat="1" applyFont="1" applyFill="1" applyBorder="1" applyAlignment="1">
      <alignment horizontal="justify" wrapText="1"/>
    </xf>
    <xf numFmtId="0" fontId="54" fillId="33" borderId="10" xfId="0" applyNumberFormat="1" applyFont="1" applyFill="1" applyBorder="1" applyAlignment="1">
      <alignment horizontal="right"/>
    </xf>
    <xf numFmtId="0" fontId="53" fillId="0" borderId="11" xfId="0" applyFont="1" applyBorder="1" applyAlignment="1">
      <alignment horizontal="justify" wrapText="1"/>
    </xf>
    <xf numFmtId="0" fontId="53" fillId="0" borderId="11" xfId="0" applyFont="1" applyBorder="1" applyAlignment="1">
      <alignment horizontal="right"/>
    </xf>
    <xf numFmtId="0" fontId="54" fillId="33" borderId="11" xfId="0" applyFont="1" applyFill="1" applyBorder="1" applyAlignment="1">
      <alignment horizontal="right"/>
    </xf>
    <xf numFmtId="0" fontId="54" fillId="33" borderId="11" xfId="0" applyFont="1" applyFill="1" applyBorder="1" applyAlignment="1">
      <alignment horizontal="justify" wrapText="1"/>
    </xf>
    <xf numFmtId="0" fontId="54" fillId="0" borderId="11" xfId="0" applyFont="1" applyBorder="1" applyAlignment="1">
      <alignment horizontal="right"/>
    </xf>
    <xf numFmtId="0" fontId="54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justify" wrapText="1"/>
    </xf>
    <xf numFmtId="0" fontId="2" fillId="33" borderId="11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1" xfId="0" applyFont="1" applyFill="1" applyBorder="1" applyAlignment="1">
      <alignment horizontal="right"/>
    </xf>
    <xf numFmtId="0" fontId="53" fillId="34" borderId="11" xfId="0" applyFont="1" applyFill="1" applyBorder="1" applyAlignment="1">
      <alignment horizontal="justify" wrapText="1"/>
    </xf>
    <xf numFmtId="0" fontId="54" fillId="33" borderId="12" xfId="0" applyFont="1" applyFill="1" applyBorder="1" applyAlignment="1">
      <alignment horizontal="justify" wrapText="1"/>
    </xf>
    <xf numFmtId="0" fontId="3" fillId="0" borderId="13" xfId="0" applyFont="1" applyBorder="1" applyAlignment="1">
      <alignment horizontal="right"/>
    </xf>
    <xf numFmtId="49" fontId="2" fillId="33" borderId="11" xfId="0" applyNumberFormat="1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justify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right" vertical="center" wrapText="1"/>
    </xf>
    <xf numFmtId="0" fontId="5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5" fillId="34" borderId="11" xfId="0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right"/>
    </xf>
    <xf numFmtId="49" fontId="2" fillId="34" borderId="11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188" fontId="50" fillId="0" borderId="0" xfId="64" applyNumberFormat="1" applyFont="1" applyFill="1" applyAlignment="1">
      <alignment horizontal="right"/>
    </xf>
    <xf numFmtId="0" fontId="50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57" fillId="33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4" fontId="2" fillId="3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56" fillId="34" borderId="11" xfId="0" applyNumberFormat="1" applyFont="1" applyFill="1" applyBorder="1" applyAlignment="1">
      <alignment horizontal="center" vertical="center" wrapText="1"/>
    </xf>
    <xf numFmtId="4" fontId="57" fillId="33" borderId="14" xfId="0" applyNumberFormat="1" applyFont="1" applyFill="1" applyBorder="1" applyAlignment="1">
      <alignment horizontal="center" vertical="center" wrapText="1"/>
    </xf>
    <xf numFmtId="4" fontId="56" fillId="33" borderId="14" xfId="0" applyNumberFormat="1" applyFont="1" applyFill="1" applyBorder="1" applyAlignment="1">
      <alignment horizontal="center" vertical="center" wrapText="1"/>
    </xf>
    <xf numFmtId="188" fontId="34" fillId="0" borderId="0" xfId="64" applyNumberFormat="1" applyFont="1" applyFill="1" applyAlignment="1">
      <alignment horizontal="right"/>
    </xf>
    <xf numFmtId="0" fontId="34" fillId="0" borderId="0" xfId="0" applyFont="1" applyAlignment="1">
      <alignment/>
    </xf>
    <xf numFmtId="0" fontId="5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="60" zoomScaleNormal="60" zoomScalePageLayoutView="0" workbookViewId="0" topLeftCell="A1">
      <pane xSplit="2" ySplit="5" topLeftCell="C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1" sqref="D31"/>
    </sheetView>
  </sheetViews>
  <sheetFormatPr defaultColWidth="9.140625" defaultRowHeight="15"/>
  <cols>
    <col min="1" max="1" width="34.00390625" style="0" customWidth="1"/>
    <col min="2" max="2" width="88.57421875" style="0" customWidth="1"/>
    <col min="3" max="3" width="23.28125" style="37" customWidth="1"/>
    <col min="4" max="4" width="21.8515625" style="37" customWidth="1"/>
    <col min="5" max="5" width="22.57421875" style="37" customWidth="1"/>
    <col min="6" max="6" width="21.8515625" style="31" customWidth="1"/>
    <col min="7" max="7" width="20.421875" style="31" customWidth="1"/>
    <col min="13" max="13" width="12.57421875" style="0" customWidth="1"/>
  </cols>
  <sheetData>
    <row r="1" spans="1:8" ht="18.75">
      <c r="A1" s="57" t="s">
        <v>59</v>
      </c>
      <c r="B1" s="57"/>
      <c r="C1" s="57"/>
      <c r="D1" s="57"/>
      <c r="E1" s="57"/>
      <c r="F1" s="57"/>
      <c r="G1" s="59" t="s">
        <v>139</v>
      </c>
      <c r="H1" s="17"/>
    </row>
    <row r="2" spans="1:6" ht="18.75">
      <c r="A2" s="57" t="s">
        <v>130</v>
      </c>
      <c r="B2" s="57"/>
      <c r="C2" s="57"/>
      <c r="D2" s="57"/>
      <c r="E2" s="57"/>
      <c r="F2" s="57"/>
    </row>
    <row r="3" spans="1:6" ht="15.75">
      <c r="A3" s="58"/>
      <c r="B3" s="58"/>
      <c r="C3" s="58"/>
      <c r="D3" s="58"/>
      <c r="E3" s="58"/>
      <c r="F3" s="58"/>
    </row>
    <row r="4" spans="1:7" ht="18.75">
      <c r="A4" s="1"/>
      <c r="B4" s="1"/>
      <c r="C4" s="43"/>
      <c r="D4" s="43"/>
      <c r="E4" s="39"/>
      <c r="F4" s="48"/>
      <c r="G4" s="49"/>
    </row>
    <row r="5" spans="1:7" ht="99.75" customHeight="1">
      <c r="A5" s="4" t="s">
        <v>0</v>
      </c>
      <c r="B5" s="4" t="s">
        <v>1</v>
      </c>
      <c r="C5" s="38" t="s">
        <v>125</v>
      </c>
      <c r="D5" s="34" t="s">
        <v>124</v>
      </c>
      <c r="E5" s="32" t="s">
        <v>131</v>
      </c>
      <c r="F5" s="32" t="s">
        <v>126</v>
      </c>
      <c r="G5" s="32" t="s">
        <v>127</v>
      </c>
    </row>
    <row r="6" spans="1:7" ht="27" customHeight="1">
      <c r="A6" s="5"/>
      <c r="B6" s="6" t="s">
        <v>2</v>
      </c>
      <c r="C6" s="25">
        <f>SUM(C7,C22)</f>
        <v>6511173.319999999</v>
      </c>
      <c r="D6" s="25">
        <f>SUM(D7,D22)</f>
        <v>1127432.01</v>
      </c>
      <c r="E6" s="25">
        <f>SUM(E7,E22)</f>
        <v>1413514.0899999999</v>
      </c>
      <c r="F6" s="25">
        <f>E6/C6*100</f>
        <v>21.709053353843146</v>
      </c>
      <c r="G6" s="25">
        <f>E6/D6*100</f>
        <v>125.374663612753</v>
      </c>
    </row>
    <row r="7" spans="1:7" s="29" customFormat="1" ht="27" customHeight="1">
      <c r="A7" s="28"/>
      <c r="B7" s="30" t="s">
        <v>106</v>
      </c>
      <c r="C7" s="25">
        <f>SUM(C8,C9,C11,C16,C20:C21)</f>
        <v>5766997.06</v>
      </c>
      <c r="D7" s="44">
        <f>SUM(D8,D9,D11,D16,D20:D21)</f>
        <v>1044954.88</v>
      </c>
      <c r="E7" s="44">
        <f>SUM(E8,E9,E11,E16,E20:E21)</f>
        <v>1245298.5199999998</v>
      </c>
      <c r="F7" s="44">
        <f aca="true" t="shared" si="0" ref="F7:F68">E7/C7*100</f>
        <v>21.593534850874363</v>
      </c>
      <c r="G7" s="44">
        <f aca="true" t="shared" si="1" ref="G7:G68">E7/D7*100</f>
        <v>119.1724680016806</v>
      </c>
    </row>
    <row r="8" spans="1:7" ht="30.75" customHeight="1">
      <c r="A8" s="2" t="s">
        <v>3</v>
      </c>
      <c r="B8" s="3" t="s">
        <v>4</v>
      </c>
      <c r="C8" s="26">
        <v>3903705</v>
      </c>
      <c r="D8" s="45">
        <v>705512</v>
      </c>
      <c r="E8" s="42">
        <v>853090.79</v>
      </c>
      <c r="F8" s="45">
        <f t="shared" si="0"/>
        <v>21.853362126492655</v>
      </c>
      <c r="G8" s="45">
        <f t="shared" si="1"/>
        <v>120.9179702117044</v>
      </c>
    </row>
    <row r="9" spans="1:7" ht="37.5">
      <c r="A9" s="7" t="s">
        <v>64</v>
      </c>
      <c r="B9" s="6" t="s">
        <v>65</v>
      </c>
      <c r="C9" s="25">
        <f>C10</f>
        <v>32378.46</v>
      </c>
      <c r="D9" s="25">
        <f>D10</f>
        <v>7130.68</v>
      </c>
      <c r="E9" s="25">
        <f>E10</f>
        <v>8350.44</v>
      </c>
      <c r="F9" s="25">
        <f t="shared" si="0"/>
        <v>25.790108609242075</v>
      </c>
      <c r="G9" s="25">
        <f t="shared" si="1"/>
        <v>117.1058019712005</v>
      </c>
    </row>
    <row r="10" spans="1:7" ht="37.5">
      <c r="A10" s="2" t="s">
        <v>66</v>
      </c>
      <c r="B10" s="3" t="s">
        <v>67</v>
      </c>
      <c r="C10" s="26">
        <v>32378.46</v>
      </c>
      <c r="D10" s="45">
        <v>7130.68</v>
      </c>
      <c r="E10" s="42">
        <v>8350.44</v>
      </c>
      <c r="F10" s="45">
        <f t="shared" si="0"/>
        <v>25.790108609242075</v>
      </c>
      <c r="G10" s="45">
        <f t="shared" si="1"/>
        <v>117.1058019712005</v>
      </c>
    </row>
    <row r="11" spans="1:7" ht="29.25" customHeight="1">
      <c r="A11" s="7" t="s">
        <v>5</v>
      </c>
      <c r="B11" s="6" t="s">
        <v>6</v>
      </c>
      <c r="C11" s="25">
        <f>SUM(C12:C15)</f>
        <v>1358570</v>
      </c>
      <c r="D11" s="25">
        <f>SUM(D12:D15)</f>
        <v>251452</v>
      </c>
      <c r="E11" s="25">
        <f>SUM(E12:E15)</f>
        <v>292827.46</v>
      </c>
      <c r="F11" s="25">
        <f t="shared" si="0"/>
        <v>21.554094378648138</v>
      </c>
      <c r="G11" s="25">
        <f t="shared" si="1"/>
        <v>116.45461559263796</v>
      </c>
    </row>
    <row r="12" spans="1:7" ht="37.5">
      <c r="A12" s="2" t="s">
        <v>7</v>
      </c>
      <c r="B12" s="3" t="s">
        <v>8</v>
      </c>
      <c r="C12" s="26">
        <v>1280200</v>
      </c>
      <c r="D12" s="45">
        <v>223095</v>
      </c>
      <c r="E12" s="42">
        <v>265606.71</v>
      </c>
      <c r="F12" s="45">
        <f t="shared" si="0"/>
        <v>20.747282455866273</v>
      </c>
      <c r="G12" s="45">
        <f t="shared" si="1"/>
        <v>119.05542930141868</v>
      </c>
    </row>
    <row r="13" spans="1:7" ht="27.75" customHeight="1">
      <c r="A13" s="2" t="s">
        <v>9</v>
      </c>
      <c r="B13" s="3" t="s">
        <v>10</v>
      </c>
      <c r="C13" s="26">
        <v>0</v>
      </c>
      <c r="D13" s="45">
        <v>0</v>
      </c>
      <c r="E13" s="42">
        <v>979.67</v>
      </c>
      <c r="F13" s="45">
        <v>0</v>
      </c>
      <c r="G13" s="45">
        <v>0</v>
      </c>
    </row>
    <row r="14" spans="1:7" ht="24" customHeight="1">
      <c r="A14" s="2" t="s">
        <v>11</v>
      </c>
      <c r="B14" s="3" t="s">
        <v>50</v>
      </c>
      <c r="C14" s="26">
        <v>1286</v>
      </c>
      <c r="D14" s="45">
        <v>643</v>
      </c>
      <c r="E14" s="42">
        <v>155.62</v>
      </c>
      <c r="F14" s="45">
        <f t="shared" si="0"/>
        <v>12.10108864696734</v>
      </c>
      <c r="G14" s="45">
        <f t="shared" si="1"/>
        <v>24.20217729393468</v>
      </c>
    </row>
    <row r="15" spans="1:7" ht="40.5" customHeight="1">
      <c r="A15" s="2" t="s">
        <v>68</v>
      </c>
      <c r="B15" s="3" t="s">
        <v>70</v>
      </c>
      <c r="C15" s="26">
        <v>77084</v>
      </c>
      <c r="D15" s="45">
        <v>27714</v>
      </c>
      <c r="E15" s="42">
        <v>26085.46</v>
      </c>
      <c r="F15" s="45">
        <f t="shared" si="0"/>
        <v>33.84030408385657</v>
      </c>
      <c r="G15" s="45">
        <f t="shared" si="1"/>
        <v>94.12376416251713</v>
      </c>
    </row>
    <row r="16" spans="1:7" ht="33.75" customHeight="1">
      <c r="A16" s="7" t="s">
        <v>12</v>
      </c>
      <c r="B16" s="6" t="s">
        <v>13</v>
      </c>
      <c r="C16" s="25">
        <f>SUM(C17:C19)</f>
        <v>428149.6</v>
      </c>
      <c r="D16" s="25">
        <f>SUM(D17:D19)</f>
        <v>73291</v>
      </c>
      <c r="E16" s="25">
        <f>SUM(E17:E19)</f>
        <v>74280.63</v>
      </c>
      <c r="F16" s="25">
        <f t="shared" si="0"/>
        <v>17.349223262149494</v>
      </c>
      <c r="G16" s="25">
        <f t="shared" si="1"/>
        <v>101.3502749314377</v>
      </c>
    </row>
    <row r="17" spans="1:7" ht="53.25" customHeight="1">
      <c r="A17" s="2" t="s">
        <v>14</v>
      </c>
      <c r="B17" s="3" t="s">
        <v>15</v>
      </c>
      <c r="C17" s="26">
        <v>99082</v>
      </c>
      <c r="D17" s="45">
        <v>9978</v>
      </c>
      <c r="E17" s="42">
        <v>11801.35</v>
      </c>
      <c r="F17" s="45">
        <f t="shared" si="0"/>
        <v>11.910690135443371</v>
      </c>
      <c r="G17" s="45">
        <f t="shared" si="1"/>
        <v>118.27370214471837</v>
      </c>
    </row>
    <row r="18" spans="1:7" s="17" customFormat="1" ht="32.25" customHeight="1">
      <c r="A18" s="2" t="s">
        <v>108</v>
      </c>
      <c r="B18" s="3" t="s">
        <v>109</v>
      </c>
      <c r="C18" s="26">
        <v>127869.6</v>
      </c>
      <c r="D18" s="45">
        <v>20303</v>
      </c>
      <c r="E18" s="42">
        <v>20893.63</v>
      </c>
      <c r="F18" s="45">
        <f t="shared" si="0"/>
        <v>16.339794603252063</v>
      </c>
      <c r="G18" s="45">
        <f t="shared" si="1"/>
        <v>102.90907747623504</v>
      </c>
    </row>
    <row r="19" spans="1:7" ht="30" customHeight="1">
      <c r="A19" s="2" t="s">
        <v>16</v>
      </c>
      <c r="B19" s="3" t="s">
        <v>17</v>
      </c>
      <c r="C19" s="26">
        <v>201198</v>
      </c>
      <c r="D19" s="45">
        <v>43010</v>
      </c>
      <c r="E19" s="42">
        <v>41585.65</v>
      </c>
      <c r="F19" s="45">
        <f t="shared" si="0"/>
        <v>20.66901758466784</v>
      </c>
      <c r="G19" s="45">
        <f t="shared" si="1"/>
        <v>96.68832829574518</v>
      </c>
    </row>
    <row r="20" spans="1:7" ht="36.75" customHeight="1">
      <c r="A20" s="7" t="s">
        <v>18</v>
      </c>
      <c r="B20" s="6" t="s">
        <v>19</v>
      </c>
      <c r="C20" s="25">
        <v>44194</v>
      </c>
      <c r="D20" s="25">
        <v>7569.2</v>
      </c>
      <c r="E20" s="25">
        <v>16749.2</v>
      </c>
      <c r="F20" s="25">
        <f t="shared" si="0"/>
        <v>37.89926234330452</v>
      </c>
      <c r="G20" s="25" t="s">
        <v>132</v>
      </c>
    </row>
    <row r="21" spans="1:7" ht="37.5">
      <c r="A21" s="7" t="s">
        <v>20</v>
      </c>
      <c r="B21" s="6" t="s">
        <v>51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s="29" customFormat="1" ht="37.5">
      <c r="A22" s="33"/>
      <c r="B22" s="30" t="s">
        <v>107</v>
      </c>
      <c r="C22" s="25">
        <f>SUM(C23,C33,C35,C39,C49,C50)</f>
        <v>744176.2599999999</v>
      </c>
      <c r="D22" s="44">
        <f>SUM(D23,D33,D35,D39,D49,D50)</f>
        <v>82477.12999999999</v>
      </c>
      <c r="E22" s="46">
        <f>SUM(E23,E33,E35,E39,E49,E50)</f>
        <v>168215.57000000004</v>
      </c>
      <c r="F22" s="44">
        <f t="shared" si="0"/>
        <v>22.60426447895557</v>
      </c>
      <c r="G22" s="44" t="s">
        <v>132</v>
      </c>
    </row>
    <row r="23" spans="1:7" ht="37.5">
      <c r="A23" s="7" t="s">
        <v>21</v>
      </c>
      <c r="B23" s="6" t="s">
        <v>22</v>
      </c>
      <c r="C23" s="25">
        <f>SUM(C24:C32)</f>
        <v>659768.1699999999</v>
      </c>
      <c r="D23" s="25">
        <f>SUM(D24:D32)</f>
        <v>63330.57</v>
      </c>
      <c r="E23" s="25">
        <f>SUM(E24:E32)</f>
        <v>122699.64</v>
      </c>
      <c r="F23" s="25">
        <f t="shared" si="0"/>
        <v>18.597387018534103</v>
      </c>
      <c r="G23" s="25">
        <f t="shared" si="1"/>
        <v>193.74472707256544</v>
      </c>
    </row>
    <row r="24" spans="1:7" ht="60.75" customHeight="1">
      <c r="A24" s="2" t="s">
        <v>75</v>
      </c>
      <c r="B24" s="3" t="s">
        <v>23</v>
      </c>
      <c r="C24" s="26">
        <v>5595.45</v>
      </c>
      <c r="D24" s="45">
        <v>0</v>
      </c>
      <c r="E24" s="42">
        <v>0</v>
      </c>
      <c r="F24" s="45">
        <f t="shared" si="0"/>
        <v>0</v>
      </c>
      <c r="G24" s="45">
        <v>0</v>
      </c>
    </row>
    <row r="25" spans="1:7" ht="78.75" customHeight="1">
      <c r="A25" s="2" t="s">
        <v>24</v>
      </c>
      <c r="B25" s="3" t="s">
        <v>25</v>
      </c>
      <c r="C25" s="26">
        <v>583000</v>
      </c>
      <c r="D25" s="45">
        <v>48000</v>
      </c>
      <c r="E25" s="42">
        <v>95864.97</v>
      </c>
      <c r="F25" s="45">
        <f t="shared" si="0"/>
        <v>16.443391080617495</v>
      </c>
      <c r="G25" s="45">
        <f t="shared" si="1"/>
        <v>199.7186875</v>
      </c>
    </row>
    <row r="26" spans="1:7" ht="72.75" customHeight="1">
      <c r="A26" s="2" t="s">
        <v>76</v>
      </c>
      <c r="B26" s="3" t="s">
        <v>26</v>
      </c>
      <c r="C26" s="26">
        <v>3500</v>
      </c>
      <c r="D26" s="45">
        <v>0</v>
      </c>
      <c r="E26" s="42">
        <v>625.86</v>
      </c>
      <c r="F26" s="45">
        <f t="shared" si="0"/>
        <v>17.88171428571429</v>
      </c>
      <c r="G26" s="45">
        <v>0</v>
      </c>
    </row>
    <row r="27" spans="1:7" ht="75">
      <c r="A27" s="2" t="s">
        <v>27</v>
      </c>
      <c r="B27" s="3" t="s">
        <v>71</v>
      </c>
      <c r="C27" s="26">
        <v>2128.5</v>
      </c>
      <c r="D27" s="45">
        <v>462.17</v>
      </c>
      <c r="E27" s="42">
        <v>309.77</v>
      </c>
      <c r="F27" s="45">
        <f t="shared" si="0"/>
        <v>14.553441390650693</v>
      </c>
      <c r="G27" s="45">
        <f t="shared" si="1"/>
        <v>67.02512062660925</v>
      </c>
    </row>
    <row r="28" spans="1:7" ht="39" customHeight="1">
      <c r="A28" s="2" t="s">
        <v>88</v>
      </c>
      <c r="B28" s="8" t="s">
        <v>63</v>
      </c>
      <c r="C28" s="26">
        <v>55469.13</v>
      </c>
      <c r="D28" s="45">
        <v>12870</v>
      </c>
      <c r="E28" s="42">
        <v>23305.33</v>
      </c>
      <c r="F28" s="45">
        <f t="shared" si="0"/>
        <v>42.01495498487177</v>
      </c>
      <c r="G28" s="45">
        <f t="shared" si="1"/>
        <v>181.08259518259518</v>
      </c>
    </row>
    <row r="29" spans="1:7" ht="111.75" customHeight="1">
      <c r="A29" s="2" t="s">
        <v>79</v>
      </c>
      <c r="B29" s="8" t="s">
        <v>80</v>
      </c>
      <c r="C29" s="26">
        <v>0</v>
      </c>
      <c r="D29" s="45">
        <v>0</v>
      </c>
      <c r="E29" s="42">
        <v>0.7</v>
      </c>
      <c r="F29" s="45">
        <v>0</v>
      </c>
      <c r="G29" s="45">
        <v>0</v>
      </c>
    </row>
    <row r="30" spans="1:7" s="17" customFormat="1" ht="98.25" customHeight="1">
      <c r="A30" s="2" t="s">
        <v>110</v>
      </c>
      <c r="B30" s="8" t="s">
        <v>111</v>
      </c>
      <c r="C30" s="26">
        <v>0</v>
      </c>
      <c r="D30" s="45">
        <v>0</v>
      </c>
      <c r="E30" s="42">
        <v>0.14</v>
      </c>
      <c r="F30" s="45">
        <v>0</v>
      </c>
      <c r="G30" s="45">
        <v>0</v>
      </c>
    </row>
    <row r="31" spans="1:7" ht="56.25">
      <c r="A31" s="2" t="s">
        <v>74</v>
      </c>
      <c r="B31" s="3" t="s">
        <v>28</v>
      </c>
      <c r="C31" s="26">
        <v>409.85</v>
      </c>
      <c r="D31" s="45">
        <v>409.85</v>
      </c>
      <c r="E31" s="42">
        <v>0</v>
      </c>
      <c r="F31" s="45">
        <f t="shared" si="0"/>
        <v>0</v>
      </c>
      <c r="G31" s="45">
        <f t="shared" si="1"/>
        <v>0</v>
      </c>
    </row>
    <row r="32" spans="1:7" ht="93.75">
      <c r="A32" s="2" t="s">
        <v>73</v>
      </c>
      <c r="B32" s="3" t="s">
        <v>52</v>
      </c>
      <c r="C32" s="26">
        <v>9665.24</v>
      </c>
      <c r="D32" s="45">
        <v>1588.55</v>
      </c>
      <c r="E32" s="42">
        <v>2592.87</v>
      </c>
      <c r="F32" s="45">
        <f t="shared" si="0"/>
        <v>26.826752362072746</v>
      </c>
      <c r="G32" s="45">
        <f t="shared" si="1"/>
        <v>163.22243555443643</v>
      </c>
    </row>
    <row r="33" spans="1:7" ht="30" customHeight="1">
      <c r="A33" s="7" t="s">
        <v>29</v>
      </c>
      <c r="B33" s="6" t="s">
        <v>30</v>
      </c>
      <c r="C33" s="25">
        <f>C34</f>
        <v>16228.2</v>
      </c>
      <c r="D33" s="25">
        <f>D34</f>
        <v>5037.8</v>
      </c>
      <c r="E33" s="25">
        <f>E34</f>
        <v>-33.61</v>
      </c>
      <c r="F33" s="25" t="s">
        <v>129</v>
      </c>
      <c r="G33" s="25" t="s">
        <v>129</v>
      </c>
    </row>
    <row r="34" spans="1:7" ht="27.75" customHeight="1">
      <c r="A34" s="2" t="s">
        <v>53</v>
      </c>
      <c r="B34" s="3" t="s">
        <v>31</v>
      </c>
      <c r="C34" s="26">
        <v>16228.2</v>
      </c>
      <c r="D34" s="47">
        <v>5037.8</v>
      </c>
      <c r="E34" s="42">
        <v>-33.61</v>
      </c>
      <c r="F34" s="45" t="s">
        <v>129</v>
      </c>
      <c r="G34" s="45" t="s">
        <v>129</v>
      </c>
    </row>
    <row r="35" spans="1:7" ht="37.5">
      <c r="A35" s="7" t="s">
        <v>32</v>
      </c>
      <c r="B35" s="6" t="s">
        <v>93</v>
      </c>
      <c r="C35" s="25">
        <f>SUM(C36:C38)</f>
        <v>2604.2400000000002</v>
      </c>
      <c r="D35" s="25">
        <f>SUM(D36:D38)</f>
        <v>175.64</v>
      </c>
      <c r="E35" s="25">
        <f>SUM(E36:E38)</f>
        <v>11560.199999999999</v>
      </c>
      <c r="F35" s="25" t="s">
        <v>133</v>
      </c>
      <c r="G35" s="25" t="s">
        <v>137</v>
      </c>
    </row>
    <row r="36" spans="1:7" ht="37.5">
      <c r="A36" s="2" t="s">
        <v>81</v>
      </c>
      <c r="B36" s="3" t="s">
        <v>33</v>
      </c>
      <c r="C36" s="26">
        <v>118.59</v>
      </c>
      <c r="D36" s="45">
        <v>0.34</v>
      </c>
      <c r="E36" s="42">
        <v>0</v>
      </c>
      <c r="F36" s="45">
        <f t="shared" si="0"/>
        <v>0</v>
      </c>
      <c r="G36" s="45">
        <f t="shared" si="1"/>
        <v>0</v>
      </c>
    </row>
    <row r="37" spans="1:7" ht="42" customHeight="1">
      <c r="A37" s="2" t="s">
        <v>86</v>
      </c>
      <c r="B37" s="3" t="s">
        <v>82</v>
      </c>
      <c r="C37" s="26">
        <v>900.71</v>
      </c>
      <c r="D37" s="45">
        <v>166.48</v>
      </c>
      <c r="E37" s="42">
        <v>209.82</v>
      </c>
      <c r="F37" s="45">
        <f t="shared" si="0"/>
        <v>23.294956201219037</v>
      </c>
      <c r="G37" s="45">
        <f t="shared" si="1"/>
        <v>126.03315713599233</v>
      </c>
    </row>
    <row r="38" spans="1:7" ht="37.5">
      <c r="A38" s="2" t="s">
        <v>87</v>
      </c>
      <c r="B38" s="3" t="s">
        <v>34</v>
      </c>
      <c r="C38" s="26">
        <v>1584.94</v>
      </c>
      <c r="D38" s="45">
        <v>8.82</v>
      </c>
      <c r="E38" s="42">
        <v>11350.38</v>
      </c>
      <c r="F38" s="45" t="s">
        <v>134</v>
      </c>
      <c r="G38" s="45" t="s">
        <v>138</v>
      </c>
    </row>
    <row r="39" spans="1:7" ht="35.25" customHeight="1">
      <c r="A39" s="7" t="s">
        <v>35</v>
      </c>
      <c r="B39" s="6" t="s">
        <v>54</v>
      </c>
      <c r="C39" s="25">
        <f>SUM(C40:C48)</f>
        <v>35416.79</v>
      </c>
      <c r="D39" s="25">
        <f>SUM(D40:D48)</f>
        <v>6080</v>
      </c>
      <c r="E39" s="25">
        <f>SUM(E40:E48)</f>
        <v>9420.199999999999</v>
      </c>
      <c r="F39" s="25">
        <f t="shared" si="0"/>
        <v>26.59811914066746</v>
      </c>
      <c r="G39" s="25">
        <f t="shared" si="1"/>
        <v>154.93749999999997</v>
      </c>
    </row>
    <row r="40" spans="1:7" ht="38.25" customHeight="1">
      <c r="A40" s="2" t="s">
        <v>36</v>
      </c>
      <c r="B40" s="3" t="s">
        <v>37</v>
      </c>
      <c r="C40" s="26">
        <v>1543.03</v>
      </c>
      <c r="D40" s="45">
        <v>345</v>
      </c>
      <c r="E40" s="42">
        <v>807.46</v>
      </c>
      <c r="F40" s="45">
        <f t="shared" si="0"/>
        <v>52.3295075273974</v>
      </c>
      <c r="G40" s="45" t="s">
        <v>132</v>
      </c>
    </row>
    <row r="41" spans="1:7" s="17" customFormat="1" ht="96" customHeight="1">
      <c r="A41" s="2" t="s">
        <v>112</v>
      </c>
      <c r="B41" s="3" t="s">
        <v>113</v>
      </c>
      <c r="C41" s="26">
        <v>0</v>
      </c>
      <c r="D41" s="45">
        <v>0</v>
      </c>
      <c r="E41" s="42">
        <v>0</v>
      </c>
      <c r="F41" s="45">
        <v>0</v>
      </c>
      <c r="G41" s="45">
        <v>0</v>
      </c>
    </row>
    <row r="42" spans="1:7" s="17" customFormat="1" ht="80.25" customHeight="1">
      <c r="A42" s="2" t="s">
        <v>114</v>
      </c>
      <c r="B42" s="3" t="s">
        <v>115</v>
      </c>
      <c r="C42" s="26">
        <v>0</v>
      </c>
      <c r="D42" s="45">
        <v>0</v>
      </c>
      <c r="E42" s="42">
        <v>0</v>
      </c>
      <c r="F42" s="45">
        <v>0</v>
      </c>
      <c r="G42" s="45">
        <v>0</v>
      </c>
    </row>
    <row r="43" spans="1:7" ht="109.5" customHeight="1">
      <c r="A43" s="2" t="s">
        <v>72</v>
      </c>
      <c r="B43" s="3" t="s">
        <v>55</v>
      </c>
      <c r="C43" s="26">
        <v>20358.06</v>
      </c>
      <c r="D43" s="45">
        <v>3700</v>
      </c>
      <c r="E43" s="42">
        <v>5674.05</v>
      </c>
      <c r="F43" s="45">
        <f t="shared" si="0"/>
        <v>27.871270641701617</v>
      </c>
      <c r="G43" s="45">
        <f t="shared" si="1"/>
        <v>153.35270270270271</v>
      </c>
    </row>
    <row r="44" spans="1:7" s="17" customFormat="1" ht="94.5" customHeight="1">
      <c r="A44" s="2" t="s">
        <v>89</v>
      </c>
      <c r="B44" s="3" t="s">
        <v>92</v>
      </c>
      <c r="C44" s="26">
        <v>2875.7</v>
      </c>
      <c r="D44" s="45">
        <v>0</v>
      </c>
      <c r="E44" s="42">
        <v>37.28</v>
      </c>
      <c r="F44" s="45">
        <f t="shared" si="0"/>
        <v>1.2963800118232083</v>
      </c>
      <c r="G44" s="45">
        <v>0</v>
      </c>
    </row>
    <row r="45" spans="1:7" ht="56.25">
      <c r="A45" s="9" t="s">
        <v>38</v>
      </c>
      <c r="B45" s="8" t="s">
        <v>39</v>
      </c>
      <c r="C45" s="26">
        <v>10000</v>
      </c>
      <c r="D45" s="45">
        <v>2000</v>
      </c>
      <c r="E45" s="42">
        <v>1908.77</v>
      </c>
      <c r="F45" s="45">
        <f t="shared" si="0"/>
        <v>19.087699999999998</v>
      </c>
      <c r="G45" s="47">
        <f t="shared" si="1"/>
        <v>95.4385</v>
      </c>
    </row>
    <row r="46" spans="1:7" s="17" customFormat="1" ht="56.25">
      <c r="A46" s="9" t="s">
        <v>116</v>
      </c>
      <c r="B46" s="8" t="s">
        <v>117</v>
      </c>
      <c r="C46" s="26">
        <v>140</v>
      </c>
      <c r="D46" s="45">
        <v>35</v>
      </c>
      <c r="E46" s="42">
        <v>38.3</v>
      </c>
      <c r="F46" s="45">
        <f t="shared" si="0"/>
        <v>27.357142857142858</v>
      </c>
      <c r="G46" s="47">
        <f t="shared" si="1"/>
        <v>109.42857142857143</v>
      </c>
    </row>
    <row r="47" spans="1:7" s="17" customFormat="1" ht="93" customHeight="1">
      <c r="A47" s="9" t="s">
        <v>90</v>
      </c>
      <c r="B47" s="8" t="s">
        <v>91</v>
      </c>
      <c r="C47" s="26">
        <v>500</v>
      </c>
      <c r="D47" s="45">
        <v>0</v>
      </c>
      <c r="E47" s="42">
        <v>954.34</v>
      </c>
      <c r="F47" s="45">
        <f t="shared" si="0"/>
        <v>190.86800000000002</v>
      </c>
      <c r="G47" s="47">
        <v>0</v>
      </c>
    </row>
    <row r="48" spans="1:7" s="17" customFormat="1" ht="62.25" customHeight="1">
      <c r="A48" s="9" t="s">
        <v>119</v>
      </c>
      <c r="B48" s="15" t="s">
        <v>120</v>
      </c>
      <c r="C48" s="26">
        <v>0</v>
      </c>
      <c r="D48" s="45">
        <v>0</v>
      </c>
      <c r="E48" s="42">
        <v>0</v>
      </c>
      <c r="F48" s="45">
        <v>0</v>
      </c>
      <c r="G48" s="45">
        <v>0</v>
      </c>
    </row>
    <row r="49" spans="1:7" ht="37.5">
      <c r="A49" s="10" t="s">
        <v>40</v>
      </c>
      <c r="B49" s="11" t="s">
        <v>41</v>
      </c>
      <c r="C49" s="25">
        <v>27642.45</v>
      </c>
      <c r="D49" s="25">
        <v>5868.84</v>
      </c>
      <c r="E49" s="25">
        <v>22579.25</v>
      </c>
      <c r="F49" s="25">
        <f t="shared" si="0"/>
        <v>81.68324443021511</v>
      </c>
      <c r="G49" s="25" t="s">
        <v>136</v>
      </c>
    </row>
    <row r="50" spans="1:7" ht="40.5" customHeight="1">
      <c r="A50" s="10" t="s">
        <v>42</v>
      </c>
      <c r="B50" s="11" t="s">
        <v>56</v>
      </c>
      <c r="C50" s="25">
        <f>SUM(C51:C53)</f>
        <v>2516.41</v>
      </c>
      <c r="D50" s="25">
        <f>SUM(D51:D53)</f>
        <v>1984.28</v>
      </c>
      <c r="E50" s="25">
        <f>SUM(E51:E53)</f>
        <v>1989.8899999999999</v>
      </c>
      <c r="F50" s="25">
        <f t="shared" si="0"/>
        <v>79.0765415810619</v>
      </c>
      <c r="G50" s="25">
        <f t="shared" si="1"/>
        <v>100.28272219646422</v>
      </c>
    </row>
    <row r="51" spans="1:7" ht="30" customHeight="1">
      <c r="A51" s="9" t="s">
        <v>83</v>
      </c>
      <c r="B51" s="8" t="s">
        <v>43</v>
      </c>
      <c r="C51" s="26">
        <v>0</v>
      </c>
      <c r="D51" s="45">
        <v>0</v>
      </c>
      <c r="E51" s="42">
        <v>-0.42</v>
      </c>
      <c r="F51" s="45">
        <v>0</v>
      </c>
      <c r="G51" s="45">
        <v>0</v>
      </c>
    </row>
    <row r="52" spans="1:7" s="17" customFormat="1" ht="39" customHeight="1">
      <c r="A52" s="14" t="s">
        <v>85</v>
      </c>
      <c r="B52" s="8" t="s">
        <v>44</v>
      </c>
      <c r="C52" s="26">
        <v>723.46</v>
      </c>
      <c r="D52" s="45">
        <v>191.33</v>
      </c>
      <c r="E52" s="42">
        <v>197.96</v>
      </c>
      <c r="F52" s="45">
        <f t="shared" si="0"/>
        <v>27.362950266773563</v>
      </c>
      <c r="G52" s="45">
        <f t="shared" si="1"/>
        <v>103.4652171640621</v>
      </c>
    </row>
    <row r="53" spans="1:7" s="37" customFormat="1" ht="30" customHeight="1">
      <c r="A53" s="14" t="s">
        <v>128</v>
      </c>
      <c r="B53" s="15" t="s">
        <v>123</v>
      </c>
      <c r="C53" s="26">
        <v>1792.95</v>
      </c>
      <c r="D53" s="45">
        <f>601.2+1191.75</f>
        <v>1792.95</v>
      </c>
      <c r="E53" s="42">
        <v>1792.35</v>
      </c>
      <c r="F53" s="45">
        <f t="shared" si="0"/>
        <v>99.96653559775788</v>
      </c>
      <c r="G53" s="45">
        <f t="shared" si="1"/>
        <v>99.96653559775788</v>
      </c>
    </row>
    <row r="54" spans="1:7" ht="33" customHeight="1">
      <c r="A54" s="10" t="s">
        <v>45</v>
      </c>
      <c r="B54" s="11" t="s">
        <v>46</v>
      </c>
      <c r="C54" s="25">
        <f>C55+C60+C64+C67</f>
        <v>14862801.51</v>
      </c>
      <c r="D54" s="25">
        <f>D55+D60+D64+D67</f>
        <v>3782729.2499999995</v>
      </c>
      <c r="E54" s="25">
        <f>E55+E60+E64+E67</f>
        <v>3021337.6999999997</v>
      </c>
      <c r="F54" s="25">
        <f t="shared" si="0"/>
        <v>20.32818441373372</v>
      </c>
      <c r="G54" s="25">
        <f t="shared" si="1"/>
        <v>79.87189937001175</v>
      </c>
    </row>
    <row r="55" spans="1:7" ht="37.5">
      <c r="A55" s="12" t="s">
        <v>62</v>
      </c>
      <c r="B55" s="13" t="s">
        <v>84</v>
      </c>
      <c r="C55" s="25">
        <f>SUM(C56:C59)</f>
        <v>14606335.290000001</v>
      </c>
      <c r="D55" s="46">
        <f>SUM(D56:D59)</f>
        <v>3526430.96</v>
      </c>
      <c r="E55" s="44">
        <f>SUM(E56:E59)</f>
        <v>2764544.38</v>
      </c>
      <c r="F55" s="44">
        <f t="shared" si="0"/>
        <v>18.927022590619988</v>
      </c>
      <c r="G55" s="44">
        <f t="shared" si="1"/>
        <v>78.39496679101298</v>
      </c>
    </row>
    <row r="56" spans="1:7" ht="30" customHeight="1">
      <c r="A56" s="9" t="s">
        <v>94</v>
      </c>
      <c r="B56" s="8" t="s">
        <v>77</v>
      </c>
      <c r="C56" s="26">
        <v>2472699.2</v>
      </c>
      <c r="D56" s="45">
        <v>488527.48</v>
      </c>
      <c r="E56" s="42">
        <v>488527.5</v>
      </c>
      <c r="F56" s="45">
        <f t="shared" si="0"/>
        <v>19.756851136604077</v>
      </c>
      <c r="G56" s="47">
        <f t="shared" si="1"/>
        <v>100.00000409393553</v>
      </c>
    </row>
    <row r="57" spans="1:13" ht="37.5">
      <c r="A57" s="9" t="s">
        <v>95</v>
      </c>
      <c r="B57" s="8" t="s">
        <v>57</v>
      </c>
      <c r="C57" s="26">
        <v>2521382.29</v>
      </c>
      <c r="D57" s="45">
        <v>630345.55</v>
      </c>
      <c r="E57" s="42">
        <v>133676.87</v>
      </c>
      <c r="F57" s="45">
        <f t="shared" si="0"/>
        <v>5.301729552482896</v>
      </c>
      <c r="G57" s="47">
        <f t="shared" si="1"/>
        <v>21.206918966906326</v>
      </c>
      <c r="M57" s="40"/>
    </row>
    <row r="58" spans="1:7" ht="30.75" customHeight="1">
      <c r="A58" s="9" t="s">
        <v>96</v>
      </c>
      <c r="B58" s="8" t="s">
        <v>78</v>
      </c>
      <c r="C58" s="26">
        <v>9372861.3</v>
      </c>
      <c r="D58" s="45">
        <v>2343118.68</v>
      </c>
      <c r="E58" s="42">
        <v>2085235.11</v>
      </c>
      <c r="F58" s="45">
        <f t="shared" si="0"/>
        <v>22.247583136645797</v>
      </c>
      <c r="G58" s="47">
        <f t="shared" si="1"/>
        <v>88.99400306944759</v>
      </c>
    </row>
    <row r="59" spans="1:7" ht="29.25" customHeight="1">
      <c r="A59" s="9" t="s">
        <v>97</v>
      </c>
      <c r="B59" s="8" t="s">
        <v>47</v>
      </c>
      <c r="C59" s="26">
        <v>239392.5</v>
      </c>
      <c r="D59" s="45">
        <v>64439.25</v>
      </c>
      <c r="E59" s="42">
        <v>57104.9</v>
      </c>
      <c r="F59" s="45">
        <f t="shared" si="0"/>
        <v>23.854088996104725</v>
      </c>
      <c r="G59" s="45">
        <f t="shared" si="1"/>
        <v>88.61819465620721</v>
      </c>
    </row>
    <row r="60" spans="1:7" ht="27.75" customHeight="1">
      <c r="A60" s="10" t="s">
        <v>69</v>
      </c>
      <c r="B60" s="11" t="s">
        <v>48</v>
      </c>
      <c r="C60" s="25">
        <f>C61</f>
        <v>273456.76</v>
      </c>
      <c r="D60" s="25">
        <f>D61</f>
        <v>273456.76</v>
      </c>
      <c r="E60" s="25">
        <f>E61</f>
        <v>273586.26</v>
      </c>
      <c r="F60" s="25">
        <f t="shared" si="0"/>
        <v>100.04735666435893</v>
      </c>
      <c r="G60" s="25">
        <f t="shared" si="1"/>
        <v>100.04735666435893</v>
      </c>
    </row>
    <row r="61" spans="1:7" ht="29.25" customHeight="1">
      <c r="A61" s="21" t="s">
        <v>98</v>
      </c>
      <c r="B61" s="8" t="s">
        <v>49</v>
      </c>
      <c r="C61" s="26">
        <v>273456.76</v>
      </c>
      <c r="D61" s="45">
        <v>273456.76</v>
      </c>
      <c r="E61" s="42">
        <v>273586.26</v>
      </c>
      <c r="F61" s="45">
        <f t="shared" si="0"/>
        <v>100.04735666435893</v>
      </c>
      <c r="G61" s="45">
        <f t="shared" si="1"/>
        <v>100.04735666435893</v>
      </c>
    </row>
    <row r="62" spans="1:7" s="17" customFormat="1" ht="100.5" customHeight="1" hidden="1">
      <c r="A62" s="27" t="s">
        <v>104</v>
      </c>
      <c r="B62" s="22" t="s">
        <v>105</v>
      </c>
      <c r="C62" s="53">
        <f>C63</f>
        <v>0</v>
      </c>
      <c r="D62" s="41">
        <f>D63</f>
        <v>0</v>
      </c>
      <c r="E62" s="25">
        <f>E63</f>
        <v>0</v>
      </c>
      <c r="F62" s="45" t="e">
        <f t="shared" si="0"/>
        <v>#DIV/0!</v>
      </c>
      <c r="G62" s="25" t="e">
        <f t="shared" si="1"/>
        <v>#DIV/0!</v>
      </c>
    </row>
    <row r="63" spans="1:7" s="17" customFormat="1" ht="99" customHeight="1" hidden="1">
      <c r="A63" s="24" t="s">
        <v>103</v>
      </c>
      <c r="B63" s="23" t="s">
        <v>102</v>
      </c>
      <c r="C63" s="54">
        <v>0</v>
      </c>
      <c r="D63" s="52">
        <v>0</v>
      </c>
      <c r="E63" s="42">
        <v>0</v>
      </c>
      <c r="F63" s="45" t="e">
        <f t="shared" si="0"/>
        <v>#DIV/0!</v>
      </c>
      <c r="G63" s="45" t="e">
        <f t="shared" si="1"/>
        <v>#DIV/0!</v>
      </c>
    </row>
    <row r="64" spans="1:7" ht="54.75" customHeight="1">
      <c r="A64" s="16" t="s">
        <v>99</v>
      </c>
      <c r="B64" s="20" t="s">
        <v>100</v>
      </c>
      <c r="C64" s="25">
        <f>C65</f>
        <v>192.93</v>
      </c>
      <c r="D64" s="25">
        <f>D65</f>
        <v>25</v>
      </c>
      <c r="E64" s="25">
        <f>E65</f>
        <v>417.66</v>
      </c>
      <c r="F64" s="25" t="s">
        <v>132</v>
      </c>
      <c r="G64" s="25" t="s">
        <v>135</v>
      </c>
    </row>
    <row r="65" spans="1:7" s="17" customFormat="1" ht="78.75" customHeight="1">
      <c r="A65" s="18" t="s">
        <v>118</v>
      </c>
      <c r="B65" s="19" t="s">
        <v>101</v>
      </c>
      <c r="C65" s="26">
        <v>192.93</v>
      </c>
      <c r="D65" s="45">
        <v>25</v>
      </c>
      <c r="E65" s="45">
        <v>417.66</v>
      </c>
      <c r="F65" s="45" t="s">
        <v>132</v>
      </c>
      <c r="G65" s="45" t="s">
        <v>135</v>
      </c>
    </row>
    <row r="66" spans="1:8" ht="37.5">
      <c r="A66" s="10" t="s">
        <v>60</v>
      </c>
      <c r="B66" s="11" t="s">
        <v>61</v>
      </c>
      <c r="C66" s="25">
        <f>C67</f>
        <v>-17183.47</v>
      </c>
      <c r="D66" s="25">
        <f>D67</f>
        <v>-17183.47</v>
      </c>
      <c r="E66" s="25">
        <f>E67</f>
        <v>-17210.6</v>
      </c>
      <c r="F66" s="25">
        <f t="shared" si="0"/>
        <v>100.15788429228787</v>
      </c>
      <c r="G66" s="51">
        <f t="shared" si="1"/>
        <v>100.15788429228787</v>
      </c>
      <c r="H66" s="31"/>
    </row>
    <row r="67" spans="1:8" ht="56.25">
      <c r="A67" s="14" t="s">
        <v>121</v>
      </c>
      <c r="B67" s="15" t="s">
        <v>122</v>
      </c>
      <c r="C67" s="26">
        <v>-17183.47</v>
      </c>
      <c r="D67" s="45">
        <v>-17183.47</v>
      </c>
      <c r="E67" s="42">
        <v>-17210.6</v>
      </c>
      <c r="F67" s="45">
        <f t="shared" si="0"/>
        <v>100.15788429228787</v>
      </c>
      <c r="G67" s="50">
        <f t="shared" si="1"/>
        <v>100.15788429228787</v>
      </c>
      <c r="H67" s="31"/>
    </row>
    <row r="68" spans="1:7" ht="25.5" customHeight="1">
      <c r="A68" s="10"/>
      <c r="B68" s="11" t="s">
        <v>58</v>
      </c>
      <c r="C68" s="25">
        <f>C6+C54</f>
        <v>21373974.83</v>
      </c>
      <c r="D68" s="25">
        <f>D6+D54</f>
        <v>4910161.26</v>
      </c>
      <c r="E68" s="25">
        <f>E6+E54</f>
        <v>4434851.789999999</v>
      </c>
      <c r="F68" s="25">
        <f t="shared" si="0"/>
        <v>20.748839770201975</v>
      </c>
      <c r="G68" s="51">
        <f t="shared" si="1"/>
        <v>90.31988065499908</v>
      </c>
    </row>
    <row r="69" spans="3:7" s="35" customFormat="1" ht="31.5" customHeight="1">
      <c r="C69" s="55">
        <v>21373974834.62</v>
      </c>
      <c r="D69" s="55">
        <v>4910161262.47</v>
      </c>
      <c r="E69" s="55">
        <v>4434851789.33</v>
      </c>
      <c r="G69" s="56"/>
    </row>
    <row r="70" ht="15">
      <c r="E70" s="36"/>
    </row>
    <row r="71" ht="15">
      <c r="E71" s="36"/>
    </row>
  </sheetData>
  <sheetProtection/>
  <mergeCells count="3">
    <mergeCell ref="A1:F1"/>
    <mergeCell ref="A2:F2"/>
    <mergeCell ref="A3:F3"/>
  </mergeCells>
  <printOptions/>
  <pageMargins left="0.7874015748031497" right="0.3937007874015748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Татьяна Ивановна</dc:creator>
  <cp:keywords/>
  <dc:description/>
  <cp:lastModifiedBy>Мартынюк Никита Анатольевич</cp:lastModifiedBy>
  <cp:lastPrinted>2022-03-18T03:57:57Z</cp:lastPrinted>
  <dcterms:created xsi:type="dcterms:W3CDTF">2012-12-03T09:39:47Z</dcterms:created>
  <dcterms:modified xsi:type="dcterms:W3CDTF">2022-04-19T05:32:04Z</dcterms:modified>
  <cp:category/>
  <cp:version/>
  <cp:contentType/>
  <cp:contentStatus/>
</cp:coreProperties>
</file>