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704" activeTab="0"/>
  </bookViews>
  <sheets>
    <sheet name="01.10.2019" sheetId="1" r:id="rId1"/>
  </sheets>
  <definedNames>
    <definedName name="_xlnm.Print_Titles" localSheetId="0">'01.10.2019'!$5:$5</definedName>
    <definedName name="_xlnm.Print_Area" localSheetId="0">'01.10.2019'!$A$1:$G$62</definedName>
  </definedNames>
  <calcPr fullCalcOnLoad="1"/>
</workbook>
</file>

<file path=xl/sharedStrings.xml><?xml version="1.0" encoding="utf-8"?>
<sst xmlns="http://schemas.openxmlformats.org/spreadsheetml/2006/main" count="125" uniqueCount="124">
  <si>
    <t>КБК</t>
  </si>
  <si>
    <t>Наименование кода доходов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</si>
  <si>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</si>
  <si>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</si>
  <si>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</si>
  <si>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</si>
  <si>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</si>
  <si>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</si>
  <si>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</si>
  <si>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</si>
  <si>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</si>
  <si>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</si>
  <si>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</si>
  <si>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</si>
  <si>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</si>
  <si>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</si>
  <si>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</si>
  <si>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</si>
  <si>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</si>
  <si>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</si>
  <si>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</si>
  <si>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</si>
  <si>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</si>
  <si>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</si>
  <si>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</si>
  <si>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</si>
  <si>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</si>
  <si>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</si>
  <si>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</si>
  <si>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</si>
  <si>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</si>
  <si>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</si>
  <si>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</si>
  <si>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</si>
  <si>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</si>
  <si>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</si>
  <si>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</si>
  <si>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</si>
  <si>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</si>
  <si>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</si>
  <si>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</si>
  <si>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</si>
  <si>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</si>
  <si>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</si>
  <si>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</si>
  <si>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</si>
  <si>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</si>
  <si>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</si>
  <si>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</si>
  <si>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</si>
  <si>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</si>
  <si>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</si>
  <si>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</si>
  <si>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</si>
  <si>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</si>
  <si>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</si>
  <si>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</si>
  <si>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</si>
  <si>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</si>
  <si>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>тыс. рублей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</si>
  <si>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</si>
  <si>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</si>
  <si>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</si>
  <si>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</si>
  <si>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</si>
  <si>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</si>
  <si>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</si>
  <si>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</si>
  <si>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</si>
  <si>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</si>
  <si>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</si>
  <si>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</si>
  <si>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</si>
  <si>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</si>
  <si>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</si>
  <si>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</si>
  <si>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</si>
  <si>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</si>
  <si>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</si>
  <si>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</si>
  <si>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</si>
  <si>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</si>
  <si>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</si>
  <si>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</si>
  <si>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</si>
  <si>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</si>
  <si>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Возврат прочих остатков субсидий,  субвенций  и иных межбюджетных трансфертов, имеющих целевое назначение, прошлых лет из бюджетов городских округов</t>
  </si>
  <si>
    <t>040 1 13 02064 04 0000 130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</si>
  <si>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</si>
  <si>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</si>
  <si>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</si>
  <si>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</si>
  <si>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</si>
  <si>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% исполнения к утверждённому плану 2019 года</t>
  </si>
  <si>
    <t>Утверждено по бюджету на 2019 год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</si>
  <si>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</si>
  <si>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</si>
  <si>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</si>
  <si>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</si>
  <si>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</si>
  <si>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</si>
  <si>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 xml:space="preserve">050 2 19 60010 04 0000 150 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</si>
  <si>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</si>
  <si>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</si>
  <si>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</si>
  <si>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050 2 18 0000 04 0000 150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</si>
  <si>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</si>
  <si>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</si>
  <si>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</si>
  <si>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</si>
  <si>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</si>
  <si>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</si>
  <si>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 xml:space="preserve"> НАЛОГОВЫЕ И НЕНАЛОГОВЫЕ ДОХОДЫ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</si>
  <si>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</si>
  <si>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040 1 14 02042 04 0000 410</t>
  </si>
  <si>
    <t>более чем               в 10 раз</t>
  </si>
  <si>
    <t>более чем                в 10 раз</t>
  </si>
  <si>
    <t>План на               9 месяцев  2019 года</t>
  </si>
  <si>
    <t>% исполнения к плану                   9 месяцев 2019 года</t>
  </si>
  <si>
    <t xml:space="preserve">более чем            в 12 раз </t>
  </si>
  <si>
    <t>бюджета города Нижневартовска по доходам на 01.10.2019</t>
  </si>
  <si>
    <t>Фактическое исполнение на 01.10.2019 года</t>
  </si>
  <si>
    <t>Приложение 1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</si>
  <si>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возвратов организациями остатков субсидий прошлых лет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</si>
</sst>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0;[Red]\-#,##0.000"/>
    <numFmt numFmtId="189" formatCode="#,##0.00;[Red]\-#,##0.00;0.00"/>
    <numFmt numFmtId="190" formatCode="000000000"/>
    <numFmt numFmtId="191" formatCode="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33" borderId="0" xfId="0" applyFill="1" applyAlignment="1">
      <alignment/>
    </xf>
    <xf numFmtId="0" fontId="41" fillId="0" borderId="0" xfId="0" applyFont="1" applyAlignment="1">
      <alignment horizontal="center"/>
    </xf>
    <xf numFmtId="0" fontId="41" fillId="0" borderId="10" xfId="0" applyNumberFormat="1" applyFont="1" applyBorder="1" applyAlignment="1">
      <alignment horizontal="right"/>
    </xf>
    <xf numFmtId="49" fontId="42" fillId="0" borderId="11" xfId="0" applyNumberFormat="1" applyFont="1" applyBorder="1" applyAlignment="1">
      <alignment horizontal="center" vertical="center" wrapText="1"/>
    </xf>
    <xf numFmtId="49" fontId="42" fillId="34" borderId="11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/>
    </xf>
    <xf numFmtId="4" fontId="42" fillId="34" borderId="11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2" fillId="34" borderId="11" xfId="0" applyFont="1" applyFill="1" applyBorder="1" applyAlignment="1">
      <alignment horizontal="right"/>
    </xf>
    <xf numFmtId="0" fontId="42" fillId="0" borderId="11" xfId="0" applyFont="1" applyBorder="1" applyAlignment="1">
      <alignment horizontal="right"/>
    </xf>
    <xf numFmtId="4" fontId="42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3" fillId="33" borderId="11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2" fontId="2" fillId="35" borderId="13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0" fontId="41" fillId="33" borderId="10" xfId="0" applyNumberFormat="1" applyFont="1" applyFill="1" applyBorder="1" applyAlignment="1">
      <alignment/>
    </xf>
    <xf numFmtId="0" fontId="42" fillId="33" borderId="10" xfId="0" applyNumberFormat="1" applyFont="1" applyFill="1" applyBorder="1" applyAlignment="1">
      <alignment horizontal="right"/>
    </xf>
    <xf numFmtId="4" fontId="41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42" fillId="34" borderId="14" xfId="0" applyNumberFormat="1" applyFont="1" applyFill="1" applyBorder="1" applyAlignment="1">
      <alignment horizontal="center" vertical="center" wrapText="1"/>
    </xf>
    <xf numFmtId="4" fontId="41" fillId="34" borderId="14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87" fontId="42" fillId="34" borderId="11" xfId="0" applyNumberFormat="1" applyFont="1" applyFill="1" applyBorder="1" applyAlignment="1">
      <alignment horizontal="center" vertical="center" wrapText="1"/>
    </xf>
    <xf numFmtId="187" fontId="42" fillId="33" borderId="11" xfId="0" applyNumberFormat="1" applyFont="1" applyFill="1" applyBorder="1" applyAlignment="1">
      <alignment horizontal="center" vertical="center" wrapText="1"/>
    </xf>
    <xf numFmtId="187" fontId="41" fillId="33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" fillId="0" borderId="11" xfId="52" applyNumberFormat="1" applyFont="1" applyFill="1" applyBorder="1" applyAlignment="1" applyProtection="1">
      <alignment wrapText="1"/>
      <protection hidden="1"/>
    </xf>
    <xf numFmtId="0" fontId="3" fillId="0" borderId="15" xfId="52" applyNumberFormat="1" applyFont="1" applyFill="1" applyBorder="1" applyAlignment="1" applyProtection="1">
      <alignment horizontal="right" vertical="center" wrapText="1"/>
      <protection hidden="1"/>
    </xf>
    <xf numFmtId="4" fontId="4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49" fontId="42" fillId="0" borderId="11" xfId="0" applyNumberFormat="1" applyFont="1" applyBorder="1" applyAlignment="1">
      <alignment vertical="center" wrapText="1"/>
    </xf>
    <xf numFmtId="0" fontId="42" fillId="34" borderId="11" xfId="0" applyNumberFormat="1" applyFont="1" applyFill="1" applyBorder="1" applyAlignment="1">
      <alignment wrapText="1"/>
    </xf>
    <xf numFmtId="0" fontId="42" fillId="33" borderId="11" xfId="0" applyNumberFormat="1" applyFont="1" applyFill="1" applyBorder="1" applyAlignment="1">
      <alignment wrapText="1"/>
    </xf>
    <xf numFmtId="0" fontId="41" fillId="0" borderId="11" xfId="0" applyNumberFormat="1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2" fillId="34" borderId="11" xfId="0" applyFont="1" applyFill="1" applyBorder="1" applyAlignment="1">
      <alignment wrapText="1"/>
    </xf>
    <xf numFmtId="0" fontId="42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49" fontId="2" fillId="34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42" fillId="34" borderId="16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187" fontId="41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59" zoomScaleNormal="59" zoomScalePageLayoutView="0" workbookViewId="0" topLeftCell="A1">
      <pane xSplit="3" ySplit="5" topLeftCell="D5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62"/>
    </sheetView>
  </sheetViews>
  <sheetFormatPr defaultColWidth="9.140625" defaultRowHeight="15"/>
  <cols>
    <col min="1" max="1" width="34.00390625" style="0" customWidth="1"/>
    <col min="2" max="2" width="73.7109375" style="41" customWidth="1"/>
    <col min="3" max="3" width="21.8515625" style="0" customWidth="1"/>
    <col min="4" max="4" width="18.28125" style="0" customWidth="1"/>
    <col min="5" max="5" width="17.8515625" style="0" customWidth="1"/>
    <col min="6" max="6" width="20.28125" style="0" customWidth="1"/>
    <col min="7" max="7" width="19.7109375" style="0" customWidth="1"/>
  </cols>
  <sheetData>
    <row r="1" spans="2:7" s="19" customFormat="1" ht="15">
      <c r="B1" s="41"/>
      <c r="G1" s="1" t="s">
        <v>122</v>
      </c>
    </row>
    <row r="2" spans="1:7" ht="17.25">
      <c r="A2" s="57" t="s">
        <v>58</v>
      </c>
      <c r="B2" s="57"/>
      <c r="C2" s="57"/>
      <c r="D2" s="57"/>
      <c r="E2" s="57"/>
      <c r="F2" s="57"/>
      <c r="G2" s="57"/>
    </row>
    <row r="3" spans="1:7" ht="17.25">
      <c r="A3" s="57" t="s">
        <v>120</v>
      </c>
      <c r="B3" s="57"/>
      <c r="C3" s="57"/>
      <c r="D3" s="57"/>
      <c r="E3" s="57"/>
      <c r="F3" s="57"/>
      <c r="G3" s="57"/>
    </row>
    <row r="4" spans="1:7" ht="18">
      <c r="A4" s="1"/>
      <c r="B4" s="42"/>
      <c r="C4" s="1"/>
      <c r="D4" s="1"/>
      <c r="F4" s="2"/>
      <c r="G4" s="4" t="s">
        <v>59</v>
      </c>
    </row>
    <row r="5" spans="1:7" ht="99.75" customHeight="1">
      <c r="A5" s="6" t="s">
        <v>0</v>
      </c>
      <c r="B5" s="43" t="s">
        <v>1</v>
      </c>
      <c r="C5" s="7" t="s">
        <v>94</v>
      </c>
      <c r="D5" s="8" t="s">
        <v>117</v>
      </c>
      <c r="E5" s="6" t="s">
        <v>121</v>
      </c>
      <c r="F5" s="6" t="s">
        <v>93</v>
      </c>
      <c r="G5" s="6" t="s">
        <v>118</v>
      </c>
    </row>
    <row r="6" spans="1:7" ht="27" customHeight="1">
      <c r="A6" s="9"/>
      <c r="B6" s="44" t="s">
        <v>112</v>
      </c>
      <c r="C6" s="10">
        <f>SUM(C7,C21)</f>
        <v>8307553.17</v>
      </c>
      <c r="D6" s="10">
        <f>SUM(D7,D21)</f>
        <v>5877771.63</v>
      </c>
      <c r="E6" s="10">
        <f>SUM(E7,E21)</f>
        <v>5972956.018</v>
      </c>
      <c r="F6" s="31">
        <f aca="true" t="shared" si="0" ref="F6:F19">E6/C6*100</f>
        <v>71.89789695923187</v>
      </c>
      <c r="G6" s="31">
        <f aca="true" t="shared" si="1" ref="G6:G19">E6/D6*100</f>
        <v>101.61939581854766</v>
      </c>
    </row>
    <row r="7" spans="1:7" s="19" customFormat="1" ht="27" customHeight="1">
      <c r="A7" s="24"/>
      <c r="B7" s="45" t="s">
        <v>110</v>
      </c>
      <c r="C7" s="10">
        <f>SUM(C8,C9,C11,C16,C19)</f>
        <v>7395373.0200000005</v>
      </c>
      <c r="D7" s="16">
        <f>SUM(D8,D9,D11,D16,D19)</f>
        <v>5316743.13</v>
      </c>
      <c r="E7" s="16">
        <f>SUM(E8,E9,E11,E16,E19)</f>
        <v>5243757.91</v>
      </c>
      <c r="F7" s="32">
        <f t="shared" si="0"/>
        <v>70.90592855585261</v>
      </c>
      <c r="G7" s="32">
        <f t="shared" si="1"/>
        <v>98.62725698391979</v>
      </c>
    </row>
    <row r="8" spans="1:7" ht="30.75" customHeight="1">
      <c r="A8" s="5" t="s">
        <v>2</v>
      </c>
      <c r="B8" s="46" t="s">
        <v>3</v>
      </c>
      <c r="C8" s="26">
        <v>5839645.42</v>
      </c>
      <c r="D8" s="11">
        <v>4187357.92</v>
      </c>
      <c r="E8" s="34">
        <v>4022243.58</v>
      </c>
      <c r="F8" s="33">
        <f t="shared" si="0"/>
        <v>68.87821589688232</v>
      </c>
      <c r="G8" s="33">
        <f t="shared" si="1"/>
        <v>96.05683719532627</v>
      </c>
    </row>
    <row r="9" spans="1:7" ht="34.5">
      <c r="A9" s="12" t="s">
        <v>64</v>
      </c>
      <c r="B9" s="44" t="s">
        <v>65</v>
      </c>
      <c r="C9" s="10">
        <f>C10</f>
        <v>21135.3</v>
      </c>
      <c r="D9" s="10">
        <f>D10</f>
        <v>15908.21</v>
      </c>
      <c r="E9" s="10">
        <f>E10</f>
        <v>17296.07</v>
      </c>
      <c r="F9" s="31">
        <f t="shared" si="0"/>
        <v>81.83498696493544</v>
      </c>
      <c r="G9" s="31">
        <f t="shared" si="1"/>
        <v>108.72417449857652</v>
      </c>
    </row>
    <row r="10" spans="1:7" ht="36">
      <c r="A10" s="5" t="s">
        <v>66</v>
      </c>
      <c r="B10" s="46" t="s">
        <v>67</v>
      </c>
      <c r="C10" s="26">
        <v>21135.3</v>
      </c>
      <c r="D10" s="11">
        <v>15908.21</v>
      </c>
      <c r="E10" s="34">
        <v>17296.07</v>
      </c>
      <c r="F10" s="33">
        <f t="shared" si="0"/>
        <v>81.83498696493544</v>
      </c>
      <c r="G10" s="33">
        <f t="shared" si="1"/>
        <v>108.72417449857652</v>
      </c>
    </row>
    <row r="11" spans="1:7" ht="29.25" customHeight="1">
      <c r="A11" s="12" t="s">
        <v>4</v>
      </c>
      <c r="B11" s="44" t="s">
        <v>5</v>
      </c>
      <c r="C11" s="10">
        <f>SUM(C12:C15)</f>
        <v>1211056</v>
      </c>
      <c r="D11" s="10">
        <f>SUM(D12:D15)</f>
        <v>940286</v>
      </c>
      <c r="E11" s="10">
        <f>SUM(E12:E15)</f>
        <v>992872.9600000001</v>
      </c>
      <c r="F11" s="31">
        <f t="shared" si="0"/>
        <v>81.984066797902</v>
      </c>
      <c r="G11" s="31">
        <f t="shared" si="1"/>
        <v>105.59265585151753</v>
      </c>
    </row>
    <row r="12" spans="1:7" ht="36">
      <c r="A12" s="5" t="s">
        <v>6</v>
      </c>
      <c r="B12" s="46" t="s">
        <v>7</v>
      </c>
      <c r="C12" s="26">
        <v>947920</v>
      </c>
      <c r="D12" s="11">
        <v>752200</v>
      </c>
      <c r="E12" s="34">
        <v>800612.86</v>
      </c>
      <c r="F12" s="33">
        <f t="shared" si="0"/>
        <v>84.45996075618196</v>
      </c>
      <c r="G12" s="33">
        <f t="shared" si="1"/>
        <v>106.43616857218825</v>
      </c>
    </row>
    <row r="13" spans="1:7" ht="38.25" customHeight="1">
      <c r="A13" s="5" t="s">
        <v>8</v>
      </c>
      <c r="B13" s="46" t="s">
        <v>9</v>
      </c>
      <c r="C13" s="26">
        <v>187200</v>
      </c>
      <c r="D13" s="11">
        <v>143000</v>
      </c>
      <c r="E13" s="35">
        <v>147081.44</v>
      </c>
      <c r="F13" s="33">
        <f t="shared" si="0"/>
        <v>78.5691452991453</v>
      </c>
      <c r="G13" s="33">
        <f t="shared" si="1"/>
        <v>102.85415384615384</v>
      </c>
    </row>
    <row r="14" spans="1:7" ht="24" customHeight="1">
      <c r="A14" s="5" t="s">
        <v>10</v>
      </c>
      <c r="B14" s="46" t="s">
        <v>49</v>
      </c>
      <c r="C14" s="26">
        <v>1286</v>
      </c>
      <c r="D14" s="11">
        <v>1286</v>
      </c>
      <c r="E14" s="11">
        <v>1260.49</v>
      </c>
      <c r="F14" s="33">
        <f t="shared" si="0"/>
        <v>98.01632970451011</v>
      </c>
      <c r="G14" s="33">
        <f t="shared" si="1"/>
        <v>98.01632970451011</v>
      </c>
    </row>
    <row r="15" spans="1:7" ht="40.5" customHeight="1">
      <c r="A15" s="5" t="s">
        <v>68</v>
      </c>
      <c r="B15" s="46" t="s">
        <v>70</v>
      </c>
      <c r="C15" s="26">
        <v>74650</v>
      </c>
      <c r="D15" s="11">
        <v>43800</v>
      </c>
      <c r="E15" s="34">
        <v>43918.17</v>
      </c>
      <c r="F15" s="33">
        <f t="shared" si="0"/>
        <v>58.832109845947755</v>
      </c>
      <c r="G15" s="33">
        <f t="shared" si="1"/>
        <v>100.26979452054793</v>
      </c>
    </row>
    <row r="16" spans="1:7" ht="33.75" customHeight="1">
      <c r="A16" s="12" t="s">
        <v>11</v>
      </c>
      <c r="B16" s="44" t="s">
        <v>12</v>
      </c>
      <c r="C16" s="10">
        <f>SUM(C17:C18)</f>
        <v>279390.9</v>
      </c>
      <c r="D16" s="10">
        <f>SUM(D17:D18)</f>
        <v>139980</v>
      </c>
      <c r="E16" s="36">
        <f>SUM(E17:E18)</f>
        <v>176769.80000000002</v>
      </c>
      <c r="F16" s="31">
        <f t="shared" si="0"/>
        <v>63.26970563465023</v>
      </c>
      <c r="G16" s="31">
        <f t="shared" si="1"/>
        <v>126.28218316902415</v>
      </c>
    </row>
    <row r="17" spans="1:7" ht="53.25" customHeight="1">
      <c r="A17" s="5" t="s">
        <v>13</v>
      </c>
      <c r="B17" s="46" t="s">
        <v>14</v>
      </c>
      <c r="C17" s="26">
        <v>108322.9</v>
      </c>
      <c r="D17" s="11">
        <v>25300</v>
      </c>
      <c r="E17" s="35">
        <v>38075.51</v>
      </c>
      <c r="F17" s="33">
        <f>E17/C17*100</f>
        <v>35.150009831716105</v>
      </c>
      <c r="G17" s="33">
        <f>E17/D17*100</f>
        <v>150.49608695652174</v>
      </c>
    </row>
    <row r="18" spans="1:7" ht="30" customHeight="1">
      <c r="A18" s="5" t="s">
        <v>15</v>
      </c>
      <c r="B18" s="46" t="s">
        <v>16</v>
      </c>
      <c r="C18" s="26">
        <v>171068</v>
      </c>
      <c r="D18" s="11">
        <v>114680</v>
      </c>
      <c r="E18" s="35">
        <v>138694.29</v>
      </c>
      <c r="F18" s="33">
        <f t="shared" si="0"/>
        <v>81.07553136764328</v>
      </c>
      <c r="G18" s="33">
        <f t="shared" si="1"/>
        <v>120.94025985350541</v>
      </c>
    </row>
    <row r="19" spans="1:7" ht="36.75" customHeight="1">
      <c r="A19" s="12" t="s">
        <v>17</v>
      </c>
      <c r="B19" s="44" t="s">
        <v>18</v>
      </c>
      <c r="C19" s="10">
        <v>44145.4</v>
      </c>
      <c r="D19" s="10">
        <v>33211</v>
      </c>
      <c r="E19" s="36">
        <v>34575.5</v>
      </c>
      <c r="F19" s="31">
        <f t="shared" si="0"/>
        <v>78.32186365963383</v>
      </c>
      <c r="G19" s="31">
        <f t="shared" si="1"/>
        <v>104.10857848303272</v>
      </c>
    </row>
    <row r="20" spans="1:7" ht="34.5">
      <c r="A20" s="12" t="s">
        <v>19</v>
      </c>
      <c r="B20" s="44" t="s">
        <v>50</v>
      </c>
      <c r="C20" s="10">
        <v>0</v>
      </c>
      <c r="D20" s="10">
        <v>0</v>
      </c>
      <c r="E20" s="10">
        <v>0</v>
      </c>
      <c r="F20" s="31">
        <v>0</v>
      </c>
      <c r="G20" s="31">
        <v>0</v>
      </c>
    </row>
    <row r="21" spans="1:7" s="3" customFormat="1" ht="27.75" customHeight="1">
      <c r="A21" s="25"/>
      <c r="B21" s="45" t="s">
        <v>111</v>
      </c>
      <c r="C21" s="10">
        <f>SUM(C22,C31,C33,C37,C44,C45)</f>
        <v>912180.1499999999</v>
      </c>
      <c r="D21" s="16">
        <f>SUM(D22,D31,D33,D37,D44,D45)</f>
        <v>561028.5</v>
      </c>
      <c r="E21" s="16">
        <f>SUM(E22,E31,E33,E37,E44,E45)</f>
        <v>729198.108</v>
      </c>
      <c r="F21" s="32">
        <f aca="true" t="shared" si="2" ref="F21:F28">E21/C21*100</f>
        <v>79.94014208706471</v>
      </c>
      <c r="G21" s="32">
        <f aca="true" t="shared" si="3" ref="G21:G27">E21/D21*100</f>
        <v>129.975234413225</v>
      </c>
    </row>
    <row r="22" spans="1:7" ht="34.5">
      <c r="A22" s="12" t="s">
        <v>20</v>
      </c>
      <c r="B22" s="44" t="s">
        <v>21</v>
      </c>
      <c r="C22" s="10">
        <f>SUM(C23:C30)</f>
        <v>716189.57</v>
      </c>
      <c r="D22" s="10">
        <f>SUM(D23:D30)</f>
        <v>393252.69</v>
      </c>
      <c r="E22" s="10">
        <f>SUM(E23:E30)</f>
        <v>469479.39</v>
      </c>
      <c r="F22" s="31">
        <f t="shared" si="2"/>
        <v>65.55239138710161</v>
      </c>
      <c r="G22" s="31">
        <f t="shared" si="3"/>
        <v>119.38364363127434</v>
      </c>
    </row>
    <row r="23" spans="1:7" ht="60.75" customHeight="1">
      <c r="A23" s="5" t="s">
        <v>75</v>
      </c>
      <c r="B23" s="46" t="s">
        <v>22</v>
      </c>
      <c r="C23" s="26">
        <v>4562.86</v>
      </c>
      <c r="D23" s="40">
        <v>4562.86</v>
      </c>
      <c r="E23" s="34">
        <v>4260.31</v>
      </c>
      <c r="F23" s="33">
        <f t="shared" si="2"/>
        <v>93.36929031353144</v>
      </c>
      <c r="G23" s="33">
        <f t="shared" si="3"/>
        <v>93.36929031353144</v>
      </c>
    </row>
    <row r="24" spans="1:7" ht="98.25" customHeight="1">
      <c r="A24" s="5" t="s">
        <v>23</v>
      </c>
      <c r="B24" s="46" t="s">
        <v>24</v>
      </c>
      <c r="C24" s="26">
        <v>610000</v>
      </c>
      <c r="D24" s="11">
        <v>317500</v>
      </c>
      <c r="E24" s="34">
        <v>389599.82</v>
      </c>
      <c r="F24" s="33">
        <f t="shared" si="2"/>
        <v>63.86882295081967</v>
      </c>
      <c r="G24" s="33">
        <f t="shared" si="3"/>
        <v>122.70860472440945</v>
      </c>
    </row>
    <row r="25" spans="1:7" ht="90">
      <c r="A25" s="5" t="s">
        <v>76</v>
      </c>
      <c r="B25" s="46" t="s">
        <v>25</v>
      </c>
      <c r="C25" s="26">
        <v>1000</v>
      </c>
      <c r="D25" s="11">
        <v>500</v>
      </c>
      <c r="E25" s="34">
        <v>603.72</v>
      </c>
      <c r="F25" s="33">
        <f t="shared" si="2"/>
        <v>60.372</v>
      </c>
      <c r="G25" s="33">
        <f t="shared" si="3"/>
        <v>120.744</v>
      </c>
    </row>
    <row r="26" spans="1:7" ht="90">
      <c r="A26" s="5" t="s">
        <v>26</v>
      </c>
      <c r="B26" s="46" t="s">
        <v>71</v>
      </c>
      <c r="C26" s="26">
        <v>1604.9</v>
      </c>
      <c r="D26" s="11">
        <v>1203.68</v>
      </c>
      <c r="E26" s="34">
        <v>1342.41</v>
      </c>
      <c r="F26" s="33">
        <f t="shared" si="2"/>
        <v>83.64446382952208</v>
      </c>
      <c r="G26" s="33">
        <f t="shared" si="3"/>
        <v>111.52548850192743</v>
      </c>
    </row>
    <row r="27" spans="1:7" ht="39" customHeight="1">
      <c r="A27" s="5" t="s">
        <v>89</v>
      </c>
      <c r="B27" s="47" t="s">
        <v>63</v>
      </c>
      <c r="C27" s="26">
        <v>79228.71</v>
      </c>
      <c r="D27" s="11">
        <v>54944</v>
      </c>
      <c r="E27" s="34">
        <v>56496.08</v>
      </c>
      <c r="F27" s="33">
        <f t="shared" si="2"/>
        <v>71.30758534374722</v>
      </c>
      <c r="G27" s="33">
        <f t="shared" si="3"/>
        <v>102.82483983692488</v>
      </c>
    </row>
    <row r="28" spans="1:7" ht="132.75" customHeight="1">
      <c r="A28" s="5" t="s">
        <v>79</v>
      </c>
      <c r="B28" s="47" t="s">
        <v>80</v>
      </c>
      <c r="C28" s="26">
        <v>1.5</v>
      </c>
      <c r="D28" s="11">
        <v>0</v>
      </c>
      <c r="E28" s="34">
        <v>2.19</v>
      </c>
      <c r="F28" s="33">
        <f t="shared" si="2"/>
        <v>146</v>
      </c>
      <c r="G28" s="33">
        <v>0</v>
      </c>
    </row>
    <row r="29" spans="1:7" ht="61.5" customHeight="1">
      <c r="A29" s="5" t="s">
        <v>74</v>
      </c>
      <c r="B29" s="46" t="s">
        <v>27</v>
      </c>
      <c r="C29" s="26">
        <v>6142.15</v>
      </c>
      <c r="D29" s="11">
        <v>6142.15</v>
      </c>
      <c r="E29" s="34">
        <v>6142.15</v>
      </c>
      <c r="F29" s="33">
        <f aca="true" t="shared" si="4" ref="F29:F36">E29/C29*100</f>
        <v>100</v>
      </c>
      <c r="G29" s="33">
        <f>E29/D29*100</f>
        <v>100</v>
      </c>
    </row>
    <row r="30" spans="1:7" ht="96.75" customHeight="1">
      <c r="A30" s="5" t="s">
        <v>73</v>
      </c>
      <c r="B30" s="46" t="s">
        <v>51</v>
      </c>
      <c r="C30" s="26">
        <v>13649.45</v>
      </c>
      <c r="D30" s="11">
        <v>8400</v>
      </c>
      <c r="E30" s="34">
        <v>11032.71</v>
      </c>
      <c r="F30" s="33">
        <f t="shared" si="4"/>
        <v>80.82897113070489</v>
      </c>
      <c r="G30" s="33">
        <f aca="true" t="shared" si="5" ref="G30:G36">E30/D30*100</f>
        <v>131.3417857142857</v>
      </c>
    </row>
    <row r="31" spans="1:7" ht="27" customHeight="1">
      <c r="A31" s="12" t="s">
        <v>28</v>
      </c>
      <c r="B31" s="44" t="s">
        <v>29</v>
      </c>
      <c r="C31" s="10">
        <f>C32</f>
        <v>4461</v>
      </c>
      <c r="D31" s="10">
        <f>D32</f>
        <v>3972.68</v>
      </c>
      <c r="E31" s="10">
        <f>E32</f>
        <v>5620.13</v>
      </c>
      <c r="F31" s="31">
        <f t="shared" si="4"/>
        <v>125.98363595606365</v>
      </c>
      <c r="G31" s="31">
        <f t="shared" si="5"/>
        <v>141.46948659343315</v>
      </c>
    </row>
    <row r="32" spans="1:7" ht="29.25" customHeight="1">
      <c r="A32" s="5" t="s">
        <v>52</v>
      </c>
      <c r="B32" s="46" t="s">
        <v>30</v>
      </c>
      <c r="C32" s="26">
        <v>4461</v>
      </c>
      <c r="D32" s="11">
        <v>3972.68</v>
      </c>
      <c r="E32" s="35">
        <v>5620.13</v>
      </c>
      <c r="F32" s="33">
        <f t="shared" si="4"/>
        <v>125.98363595606365</v>
      </c>
      <c r="G32" s="33">
        <f t="shared" si="5"/>
        <v>141.46948659343315</v>
      </c>
    </row>
    <row r="33" spans="1:7" ht="34.5">
      <c r="A33" s="12" t="s">
        <v>31</v>
      </c>
      <c r="B33" s="44" t="s">
        <v>96</v>
      </c>
      <c r="C33" s="10">
        <f>SUM(C34:C36)</f>
        <v>42120.79</v>
      </c>
      <c r="D33" s="10">
        <f>SUM(D34:D36)</f>
        <v>41571.46000000001</v>
      </c>
      <c r="E33" s="36">
        <f>SUM(E34:E36)</f>
        <v>48365.15</v>
      </c>
      <c r="F33" s="31">
        <f t="shared" si="4"/>
        <v>114.82488813718832</v>
      </c>
      <c r="G33" s="31">
        <f t="shared" si="5"/>
        <v>116.34219726706733</v>
      </c>
    </row>
    <row r="34" spans="1:7" ht="36">
      <c r="A34" s="5" t="s">
        <v>81</v>
      </c>
      <c r="B34" s="46" t="s">
        <v>32</v>
      </c>
      <c r="C34" s="26">
        <v>1395</v>
      </c>
      <c r="D34" s="11">
        <v>1323.3</v>
      </c>
      <c r="E34" s="34">
        <v>2010.34</v>
      </c>
      <c r="F34" s="33">
        <f t="shared" si="4"/>
        <v>144.11039426523297</v>
      </c>
      <c r="G34" s="33">
        <f t="shared" si="5"/>
        <v>151.91868812816443</v>
      </c>
    </row>
    <row r="35" spans="1:7" ht="54">
      <c r="A35" s="5" t="s">
        <v>87</v>
      </c>
      <c r="B35" s="46" t="s">
        <v>82</v>
      </c>
      <c r="C35" s="26">
        <v>490.51</v>
      </c>
      <c r="D35" s="11">
        <v>437.75</v>
      </c>
      <c r="E35" s="34">
        <v>581.69</v>
      </c>
      <c r="F35" s="33">
        <f t="shared" si="4"/>
        <v>118.58881572241138</v>
      </c>
      <c r="G35" s="33">
        <f t="shared" si="5"/>
        <v>132.8817818389492</v>
      </c>
    </row>
    <row r="36" spans="1:7" ht="34.5" customHeight="1">
      <c r="A36" s="5" t="s">
        <v>88</v>
      </c>
      <c r="B36" s="46" t="s">
        <v>33</v>
      </c>
      <c r="C36" s="26">
        <v>40235.28</v>
      </c>
      <c r="D36" s="11">
        <v>39810.41</v>
      </c>
      <c r="E36" s="35">
        <v>45773.12</v>
      </c>
      <c r="F36" s="33">
        <f t="shared" si="4"/>
        <v>113.76364225624876</v>
      </c>
      <c r="G36" s="33">
        <f t="shared" si="5"/>
        <v>114.97776586576225</v>
      </c>
    </row>
    <row r="37" spans="1:7" ht="35.25" customHeight="1">
      <c r="A37" s="12" t="s">
        <v>34</v>
      </c>
      <c r="B37" s="44" t="s">
        <v>53</v>
      </c>
      <c r="C37" s="10">
        <f>SUM(C38:C43)</f>
        <v>60074.270000000004</v>
      </c>
      <c r="D37" s="10">
        <f>SUM(D38:D43)</f>
        <v>45587.89</v>
      </c>
      <c r="E37" s="10">
        <f>SUM(E38:E43)</f>
        <v>99585.12</v>
      </c>
      <c r="F37" s="31">
        <f aca="true" t="shared" si="6" ref="F37:F44">E37/C37*100</f>
        <v>165.77000436293272</v>
      </c>
      <c r="G37" s="31">
        <f aca="true" t="shared" si="7" ref="G37:G44">E37/D37*100</f>
        <v>218.44643391040907</v>
      </c>
    </row>
    <row r="38" spans="1:7" ht="38.25" customHeight="1">
      <c r="A38" s="5" t="s">
        <v>35</v>
      </c>
      <c r="B38" s="46" t="s">
        <v>36</v>
      </c>
      <c r="C38" s="26">
        <v>2797.07</v>
      </c>
      <c r="D38" s="11">
        <v>1652.58</v>
      </c>
      <c r="E38" s="34">
        <v>2255.87</v>
      </c>
      <c r="F38" s="33">
        <f t="shared" si="6"/>
        <v>80.65118141483765</v>
      </c>
      <c r="G38" s="33">
        <f t="shared" si="7"/>
        <v>136.50594827481876</v>
      </c>
    </row>
    <row r="39" spans="1:7" s="37" customFormat="1" ht="91.5" customHeight="1">
      <c r="A39" s="39" t="s">
        <v>114</v>
      </c>
      <c r="B39" s="38" t="s">
        <v>113</v>
      </c>
      <c r="C39" s="26">
        <v>650.7</v>
      </c>
      <c r="D39" s="11">
        <v>650.7</v>
      </c>
      <c r="E39" s="11">
        <v>650.7</v>
      </c>
      <c r="F39" s="33">
        <f t="shared" si="6"/>
        <v>100</v>
      </c>
      <c r="G39" s="33">
        <f t="shared" si="7"/>
        <v>100</v>
      </c>
    </row>
    <row r="40" spans="1:7" ht="108">
      <c r="A40" s="5" t="s">
        <v>72</v>
      </c>
      <c r="B40" s="46" t="s">
        <v>54</v>
      </c>
      <c r="C40" s="26">
        <v>28884.3</v>
      </c>
      <c r="D40" s="11">
        <v>18589.22</v>
      </c>
      <c r="E40" s="34">
        <v>53887.65</v>
      </c>
      <c r="F40" s="33">
        <f t="shared" si="6"/>
        <v>186.563808020274</v>
      </c>
      <c r="G40" s="33">
        <f t="shared" si="7"/>
        <v>289.88655790829307</v>
      </c>
    </row>
    <row r="41" spans="1:7" s="19" customFormat="1" ht="108">
      <c r="A41" s="5" t="s">
        <v>90</v>
      </c>
      <c r="B41" s="46" t="s">
        <v>95</v>
      </c>
      <c r="C41" s="26">
        <v>142.2</v>
      </c>
      <c r="D41" s="11">
        <v>142.2</v>
      </c>
      <c r="E41" s="34">
        <v>507.74</v>
      </c>
      <c r="F41" s="33">
        <f t="shared" si="6"/>
        <v>357.0604781997187</v>
      </c>
      <c r="G41" s="33">
        <f t="shared" si="7"/>
        <v>357.0604781997187</v>
      </c>
    </row>
    <row r="42" spans="1:7" ht="54">
      <c r="A42" s="13" t="s">
        <v>37</v>
      </c>
      <c r="B42" s="47" t="s">
        <v>38</v>
      </c>
      <c r="C42" s="26">
        <v>27000</v>
      </c>
      <c r="D42" s="11">
        <v>24000</v>
      </c>
      <c r="E42" s="35">
        <v>41528.28</v>
      </c>
      <c r="F42" s="33">
        <f t="shared" si="6"/>
        <v>153.80844444444443</v>
      </c>
      <c r="G42" s="33">
        <f t="shared" si="7"/>
        <v>173.0345</v>
      </c>
    </row>
    <row r="43" spans="1:7" s="19" customFormat="1" ht="96" customHeight="1">
      <c r="A43" s="13" t="s">
        <v>91</v>
      </c>
      <c r="B43" s="47" t="s">
        <v>92</v>
      </c>
      <c r="C43" s="26">
        <v>600</v>
      </c>
      <c r="D43" s="40">
        <v>553.19</v>
      </c>
      <c r="E43" s="35">
        <v>754.88</v>
      </c>
      <c r="F43" s="33">
        <f t="shared" si="6"/>
        <v>125.81333333333333</v>
      </c>
      <c r="G43" s="33">
        <f t="shared" si="7"/>
        <v>136.45944431388853</v>
      </c>
    </row>
    <row r="44" spans="1:7" ht="30" customHeight="1">
      <c r="A44" s="14" t="s">
        <v>39</v>
      </c>
      <c r="B44" s="48" t="s">
        <v>40</v>
      </c>
      <c r="C44" s="10">
        <v>88897.32</v>
      </c>
      <c r="D44" s="10">
        <v>76276.27</v>
      </c>
      <c r="E44" s="10">
        <v>101690.35</v>
      </c>
      <c r="F44" s="31">
        <f t="shared" si="6"/>
        <v>114.39079378320966</v>
      </c>
      <c r="G44" s="31">
        <f t="shared" si="7"/>
        <v>133.3184619541569</v>
      </c>
    </row>
    <row r="45" spans="1:7" ht="39" customHeight="1">
      <c r="A45" s="14" t="s">
        <v>41</v>
      </c>
      <c r="B45" s="48" t="s">
        <v>55</v>
      </c>
      <c r="C45" s="10">
        <f>SUM(C46:C47)</f>
        <v>437.2</v>
      </c>
      <c r="D45" s="10">
        <f>SUM(D46:D47)</f>
        <v>367.51</v>
      </c>
      <c r="E45" s="10">
        <f>SUM(E46:E47)</f>
        <v>4457.968000000001</v>
      </c>
      <c r="F45" s="31" t="s">
        <v>115</v>
      </c>
      <c r="G45" s="31" t="s">
        <v>119</v>
      </c>
    </row>
    <row r="46" spans="1:7" ht="43.5" customHeight="1">
      <c r="A46" s="13" t="s">
        <v>83</v>
      </c>
      <c r="B46" s="47" t="s">
        <v>42</v>
      </c>
      <c r="C46" s="26">
        <v>0</v>
      </c>
      <c r="D46" s="11">
        <v>0</v>
      </c>
      <c r="E46" s="35">
        <v>-59.11</v>
      </c>
      <c r="F46" s="33">
        <v>0</v>
      </c>
      <c r="G46" s="56">
        <v>0</v>
      </c>
    </row>
    <row r="47" spans="1:7" ht="38.25" customHeight="1">
      <c r="A47" s="17" t="s">
        <v>85</v>
      </c>
      <c r="B47" s="47" t="s">
        <v>43</v>
      </c>
      <c r="C47" s="26">
        <v>437.2</v>
      </c>
      <c r="D47" s="11">
        <v>367.51</v>
      </c>
      <c r="E47" s="35">
        <v>4517.078</v>
      </c>
      <c r="F47" s="56" t="s">
        <v>116</v>
      </c>
      <c r="G47" s="56" t="s">
        <v>119</v>
      </c>
    </row>
    <row r="48" spans="1:7" ht="33" customHeight="1">
      <c r="A48" s="14" t="s">
        <v>44</v>
      </c>
      <c r="B48" s="48" t="s">
        <v>45</v>
      </c>
      <c r="C48" s="10">
        <f>C49+C54+C60</f>
        <v>10869190.08</v>
      </c>
      <c r="D48" s="10">
        <f>D49+D54+D60</f>
        <v>7551969.5600000005</v>
      </c>
      <c r="E48" s="10">
        <f>E49+E54+E58+E61</f>
        <v>7034490.0200000005</v>
      </c>
      <c r="F48" s="31">
        <f aca="true" t="shared" si="8" ref="F48:F55">E48/C48*100</f>
        <v>64.71954182624802</v>
      </c>
      <c r="G48" s="31">
        <f aca="true" t="shared" si="9" ref="G48:G55">E48/D48*100</f>
        <v>93.14775389534276</v>
      </c>
    </row>
    <row r="49" spans="1:7" ht="34.5">
      <c r="A49" s="15" t="s">
        <v>62</v>
      </c>
      <c r="B49" s="49" t="s">
        <v>84</v>
      </c>
      <c r="C49" s="10">
        <f>SUM(C50:C53)</f>
        <v>10879858.59</v>
      </c>
      <c r="D49" s="16">
        <f>SUM(D50:D53)</f>
        <v>7562638.07</v>
      </c>
      <c r="E49" s="16">
        <f>SUM(E50:E53)</f>
        <v>7042115.600000001</v>
      </c>
      <c r="F49" s="32">
        <f t="shared" si="8"/>
        <v>64.72616846759955</v>
      </c>
      <c r="G49" s="32">
        <f t="shared" si="9"/>
        <v>93.11718390881558</v>
      </c>
    </row>
    <row r="50" spans="1:7" ht="30" customHeight="1">
      <c r="A50" s="13" t="s">
        <v>97</v>
      </c>
      <c r="B50" s="47" t="s">
        <v>77</v>
      </c>
      <c r="C50" s="26">
        <v>50698.9</v>
      </c>
      <c r="D50" s="34">
        <v>43815.97</v>
      </c>
      <c r="E50" s="34">
        <v>45067.42</v>
      </c>
      <c r="F50" s="33">
        <f t="shared" si="8"/>
        <v>88.89230338330812</v>
      </c>
      <c r="G50" s="33">
        <f t="shared" si="9"/>
        <v>102.85615039447944</v>
      </c>
    </row>
    <row r="51" spans="1:7" ht="36">
      <c r="A51" s="13" t="s">
        <v>98</v>
      </c>
      <c r="B51" s="47" t="s">
        <v>56</v>
      </c>
      <c r="C51" s="27">
        <v>2072686.4</v>
      </c>
      <c r="D51" s="35">
        <v>897873.73</v>
      </c>
      <c r="E51" s="35">
        <v>745403.19</v>
      </c>
      <c r="F51" s="33">
        <f t="shared" si="8"/>
        <v>35.96314377322108</v>
      </c>
      <c r="G51" s="33">
        <f t="shared" si="9"/>
        <v>83.01871021440843</v>
      </c>
    </row>
    <row r="52" spans="1:7" ht="42.75" customHeight="1">
      <c r="A52" s="13" t="s">
        <v>99</v>
      </c>
      <c r="B52" s="47" t="s">
        <v>78</v>
      </c>
      <c r="C52" s="26">
        <v>8222302.54</v>
      </c>
      <c r="D52" s="34">
        <v>6439457.87</v>
      </c>
      <c r="E52" s="34">
        <v>5991869.94</v>
      </c>
      <c r="F52" s="33">
        <f t="shared" si="8"/>
        <v>72.87338201009568</v>
      </c>
      <c r="G52" s="33">
        <f t="shared" si="9"/>
        <v>93.04929174107633</v>
      </c>
    </row>
    <row r="53" spans="1:7" ht="29.25" customHeight="1">
      <c r="A53" s="13" t="s">
        <v>100</v>
      </c>
      <c r="B53" s="47" t="s">
        <v>46</v>
      </c>
      <c r="C53" s="26">
        <v>534170.75</v>
      </c>
      <c r="D53" s="11">
        <v>181490.5</v>
      </c>
      <c r="E53" s="11">
        <v>259775.05</v>
      </c>
      <c r="F53" s="33">
        <f t="shared" si="8"/>
        <v>48.63146287961293</v>
      </c>
      <c r="G53" s="33">
        <f t="shared" si="9"/>
        <v>143.1342411861778</v>
      </c>
    </row>
    <row r="54" spans="1:7" ht="27.75" customHeight="1">
      <c r="A54" s="14" t="s">
        <v>69</v>
      </c>
      <c r="B54" s="48" t="s">
        <v>47</v>
      </c>
      <c r="C54" s="10">
        <f>C55</f>
        <v>21367.11</v>
      </c>
      <c r="D54" s="10">
        <f>D55</f>
        <v>21367.11</v>
      </c>
      <c r="E54" s="10">
        <f>E55</f>
        <v>22067.13</v>
      </c>
      <c r="F54" s="31">
        <f t="shared" si="8"/>
        <v>103.27615667256826</v>
      </c>
      <c r="G54" s="31">
        <f t="shared" si="9"/>
        <v>103.27615667256826</v>
      </c>
    </row>
    <row r="55" spans="1:7" ht="39.75" customHeight="1">
      <c r="A55" s="21" t="s">
        <v>102</v>
      </c>
      <c r="B55" s="50" t="s">
        <v>48</v>
      </c>
      <c r="C55" s="26">
        <v>21367.11</v>
      </c>
      <c r="D55" s="40">
        <v>21367.11</v>
      </c>
      <c r="E55" s="40">
        <v>22067.13</v>
      </c>
      <c r="F55" s="33">
        <f t="shared" si="8"/>
        <v>103.27615667256826</v>
      </c>
      <c r="G55" s="33">
        <f t="shared" si="9"/>
        <v>103.27615667256826</v>
      </c>
    </row>
    <row r="56" spans="1:7" s="19" customFormat="1" ht="87">
      <c r="A56" s="22" t="s">
        <v>108</v>
      </c>
      <c r="B56" s="51" t="s">
        <v>109</v>
      </c>
      <c r="C56" s="28">
        <f>C57</f>
        <v>0</v>
      </c>
      <c r="D56" s="10">
        <f>D57</f>
        <v>0</v>
      </c>
      <c r="E56" s="10">
        <f>E57</f>
        <v>0</v>
      </c>
      <c r="F56" s="31">
        <v>0</v>
      </c>
      <c r="G56" s="31">
        <v>0</v>
      </c>
    </row>
    <row r="57" spans="1:7" s="19" customFormat="1" ht="112.5" customHeight="1">
      <c r="A57" s="23" t="s">
        <v>107</v>
      </c>
      <c r="B57" s="52" t="s">
        <v>106</v>
      </c>
      <c r="C57" s="29">
        <v>0</v>
      </c>
      <c r="D57" s="11">
        <v>0</v>
      </c>
      <c r="E57" s="34">
        <v>0</v>
      </c>
      <c r="F57" s="33">
        <v>0</v>
      </c>
      <c r="G57" s="33">
        <v>0</v>
      </c>
    </row>
    <row r="58" spans="1:7" ht="75" customHeight="1">
      <c r="A58" s="18" t="s">
        <v>103</v>
      </c>
      <c r="B58" s="53" t="s">
        <v>104</v>
      </c>
      <c r="C58" s="10">
        <f>C59</f>
        <v>0</v>
      </c>
      <c r="D58" s="10">
        <f>D59</f>
        <v>0</v>
      </c>
      <c r="E58" s="10">
        <f>E59</f>
        <v>2456.61</v>
      </c>
      <c r="F58" s="31">
        <v>0</v>
      </c>
      <c r="G58" s="31">
        <v>0</v>
      </c>
    </row>
    <row r="59" spans="1:7" s="19" customFormat="1" ht="93.75" customHeight="1">
      <c r="A59" s="20" t="s">
        <v>105</v>
      </c>
      <c r="B59" s="54" t="s">
        <v>123</v>
      </c>
      <c r="C59" s="26">
        <v>0</v>
      </c>
      <c r="D59" s="11">
        <v>0</v>
      </c>
      <c r="E59" s="11">
        <v>2456.61</v>
      </c>
      <c r="F59" s="33">
        <v>0</v>
      </c>
      <c r="G59" s="33">
        <v>0</v>
      </c>
    </row>
    <row r="60" spans="1:7" ht="51.75">
      <c r="A60" s="14" t="s">
        <v>60</v>
      </c>
      <c r="B60" s="48" t="s">
        <v>61</v>
      </c>
      <c r="C60" s="10">
        <f>C61</f>
        <v>-32035.62</v>
      </c>
      <c r="D60" s="10">
        <f>D61</f>
        <v>-32035.62</v>
      </c>
      <c r="E60" s="10">
        <f>E61</f>
        <v>-32149.32</v>
      </c>
      <c r="F60" s="31">
        <f>E60/C60*100</f>
        <v>100.35491743253291</v>
      </c>
      <c r="G60" s="31">
        <f>E60/D60*100</f>
        <v>100.35491743253291</v>
      </c>
    </row>
    <row r="61" spans="1:7" ht="54">
      <c r="A61" s="17" t="s">
        <v>101</v>
      </c>
      <c r="B61" s="55" t="s">
        <v>86</v>
      </c>
      <c r="C61" s="27">
        <v>-32035.62</v>
      </c>
      <c r="D61" s="30">
        <v>-32035.62</v>
      </c>
      <c r="E61" s="34">
        <v>-32149.32</v>
      </c>
      <c r="F61" s="33">
        <f>E61/C61*100</f>
        <v>100.35491743253291</v>
      </c>
      <c r="G61" s="33">
        <f>E61/D61*100</f>
        <v>100.35491743253291</v>
      </c>
    </row>
    <row r="62" spans="1:7" ht="25.5" customHeight="1">
      <c r="A62" s="14"/>
      <c r="B62" s="48" t="s">
        <v>57</v>
      </c>
      <c r="C62" s="10">
        <f>C6+C48</f>
        <v>19176743.25</v>
      </c>
      <c r="D62" s="10">
        <f>D6+D48</f>
        <v>13429741.190000001</v>
      </c>
      <c r="E62" s="10">
        <f>E6+E48</f>
        <v>13007446.038</v>
      </c>
      <c r="F62" s="31">
        <f>E62/C62*100</f>
        <v>67.82927564095118</v>
      </c>
      <c r="G62" s="31">
        <f>E62/D62*100</f>
        <v>96.85552278316094</v>
      </c>
    </row>
  </sheetData>
  <sheetProtection/>
  <mergeCells count="2">
    <mergeCell ref="A2:G2"/>
    <mergeCell ref="A3:G3"/>
  </mergeCells>
  <printOptions/>
  <pageMargins left="0.5905511811023623" right="0.1968503937007874" top="0.1968503937007874" bottom="0.1968503937007874" header="0" footer="0"/>
  <pageSetup fitToHeight="3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Куклина Светланан Николаевна</cp:lastModifiedBy>
  <cp:lastPrinted>2019-10-29T07:42:35Z</cp:lastPrinted>
  <dcterms:created xsi:type="dcterms:W3CDTF">2012-12-03T09:39:47Z</dcterms:created>
  <dcterms:modified xsi:type="dcterms:W3CDTF">2019-10-29T07:42:39Z</dcterms:modified>
  <cp:category/>
  <cp:version/>
  <cp:contentType/>
  <cp:contentStatus/>
</cp:coreProperties>
</file>