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200" windowHeight="9780" activeTab="0"/>
  </bookViews>
  <sheets>
    <sheet name="на 01.07.2021" sheetId="1" r:id="rId1"/>
  </sheets>
  <definedNames>
    <definedName name="_xlnm.Print_Titles" localSheetId="0">'на 01.07.2021'!$6:$6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<sst xmlns="http://schemas.openxmlformats.org/spreadsheetml/2006/main" count="132" uniqueCount="132">
  <si>
    <t>КБК</t>
  </si>
  <si>
    <t>Наименование кода доходов</t>
  </si>
  <si>
    <t xml:space="preserve"> Д О Х О Д Ы </t>
  </si>
  <si>
    <t>182 1 01 02000 01 0000 110</t>
  </si>
  <si>
    <t xml:space="preserve">Налог на доходы физических лиц 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</si>
  <si>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</si>
  <si>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</si>
  <si>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</si>
  <si>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</si>
  <si>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</si>
  <si>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 xml:space="preserve">Единый налог на вмененный доход для отдельных видов деятельности </t>
  </si>
  <si>
    <t>182 1 05 03000 01 0000 110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</si>
  <si>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</si>
  <si>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</si>
  <si>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</si>
  <si>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</si>
  <si>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</si>
  <si>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</si>
  <si>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000 1 08 00000 00 0000 000</t>
  </si>
  <si>
    <t>Государственная пошлина</t>
  </si>
  <si>
    <t>000 1 09 00000 00 0000 000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</si>
  <si>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</si>
  <si>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</si>
  <si>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</si>
  <si>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040 1 11 05012 04 0000 120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</si>
  <si>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</si>
  <si>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</si>
  <si>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</si>
  <si>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</si>
  <si>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</si>
  <si>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</si>
  <si>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</si>
  <si>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</si>
  <si>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</si>
  <si>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</si>
  <si>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000 1 14 00000 00 0000 000</t>
  </si>
  <si>
    <t>040 1 14 01040 04 0000 410</t>
  </si>
  <si>
    <t>Доходы от продажи квартир, находящихся в собственности городских округов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</si>
  <si>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</si>
  <si>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</si>
  <si>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</si>
  <si>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</si>
  <si>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</si>
  <si>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</si>
  <si>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</si>
  <si>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000 2 00 00000 00 0000 000</t>
  </si>
  <si>
    <t xml:space="preserve">Безвозмездные поступления 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</si>
  <si>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</si>
  <si>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</si>
  <si>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</si>
  <si>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Единый сельскохозяйственный налог</t>
  </si>
  <si>
    <t xml:space="preserve">Задолженность и перерасчеты по отмененным налогам, сборам и иным обязательным платежам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</si>
  <si>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</si>
  <si>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048 1 12 01000 01 0000 120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</si>
  <si>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</si>
  <si>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</si>
  <si>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</si>
  <si>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Субсидии бюджетам бюджетной системы  Российской Федерации (межбюджетные субсидии)</t>
  </si>
  <si>
    <t>ВСЕГО ДОХОДОВ</t>
  </si>
  <si>
    <t>ИСПОЛНЕНИЕ</t>
  </si>
  <si>
    <t xml:space="preserve">000 2 19 00000 00 0000 000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</si>
  <si>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</si>
  <si>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000 2 02 00000 00 0000 000</t>
  </si>
  <si>
    <t>Доходы от сдачи в аренду имущества, составляющего казну городских округов (за исключением земельных участков)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</si>
  <si>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</si>
  <si>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</si>
  <si>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</si>
  <si>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 xml:space="preserve">Акцизы по подакцизным товарам (продукции), производимым на территории Российской Федерации </t>
  </si>
  <si>
    <t>182 1 05 04000 02 0000 110</t>
  </si>
  <si>
    <t>000 2 07 00000 00 0000 000</t>
  </si>
  <si>
    <t xml:space="preserve">Налог, взимаемый в связи с применением патентной системы налогообложения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</si>
  <si>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</si>
  <si>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040 1 14 02043 04 0000 410</t>
  </si>
  <si>
    <t>040 1 11 09044 04 0000 120</t>
  </si>
  <si>
    <t>040 1 11 07014 04 0000 120</t>
  </si>
  <si>
    <t>040 1 11 01040 04 0000 120</t>
  </si>
  <si>
    <t>040 1 11 05024 04 0000 120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</si>
  <si>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</si>
  <si>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</si>
  <si>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040 1 11 05312 04 0000 120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</si>
  <si>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</si>
  <si>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</si>
  <si>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</si>
  <si>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000 1 17 01040 04 0000 180</t>
  </si>
  <si>
    <t>Безвозмездные поступления от других бюджетов бюджетной системы Российской Федерации</t>
  </si>
  <si>
    <t>000 1 17 05040 04 0000 180</t>
  </si>
  <si>
    <t>040 1 13 02064 04 0000 130</t>
  </si>
  <si>
    <t>000 1 13 02994 04 0000 130</t>
  </si>
  <si>
    <t>000 1 11 05074 04 0000 120</t>
  </si>
  <si>
    <t>040 1 14 02043 04 0000 440</t>
  </si>
  <si>
    <t>040 1 14 06312 04 0000 430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</si>
  <si>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</si>
  <si>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</si>
  <si>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оказания платных услуг и компенсации затрат государства</t>
  </si>
  <si>
    <t>050 2 02 10000 00 0000 150</t>
  </si>
  <si>
    <t>050 2 02 20000 00 0000 150</t>
  </si>
  <si>
    <t>050 2 02 30000 00 0000 150</t>
  </si>
  <si>
    <t>050 2 02 40000 00 0000 150</t>
  </si>
  <si>
    <t>050 2 07 04050 04 0000 150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</si>
  <si>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</si>
  <si>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</si>
  <si>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возвратав организациями остатков субсидий прошлых лет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</si>
  <si>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</si>
  <si>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050 2 08 04000 04 0000 150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</si>
  <si>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</si>
  <si>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</si>
  <si>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ДОХОДЫ</t>
  </si>
  <si>
    <t>НЕНАЛОГОВЫЕ ДОХОДЫ</t>
  </si>
  <si>
    <t>182 1 06 04000 00 0000 110</t>
  </si>
  <si>
    <t>Транспортный налог</t>
  </si>
  <si>
    <t>040 1 11 05324 04 0000 120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</si>
  <si>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</si>
  <si>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040 1 14 02042 04 0000 410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</si>
  <si>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    </t>
  </si>
  <si>
    <t>040 1 14 02042 04 0000 440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</si>
  <si>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исключ-м имущества муниципальных бюджетных и автономных учреждений), в части реализации матер.запасов по указанному имуществу     </t>
  </si>
  <si>
    <t>040 1 14 06024 04 0000 430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</si>
  <si>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</si>
  <si>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050 2 18 00000 04 0000 150</t>
  </si>
  <si>
    <t>040 1 14 06324 04 0000 430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</si>
  <si>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 </t>
  </si>
  <si>
    <t>Утверждено 
по бюджету 
на 2021 год, 
тыс. рублей</t>
  </si>
  <si>
    <t>% исполнения к 
утверждённому 
плану 2021 года</t>
  </si>
  <si>
    <t>План на
1 полугодие
2021 года, 
тыс. рублей</t>
  </si>
  <si>
    <t>% исполнения 
к плану 
1 полугодия
2021 года</t>
  </si>
  <si>
    <t xml:space="preserve">050 2 19 00000 04 0000 150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</si>
  <si>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</si>
  <si>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бюджета города Нижневартовска по доходам на 01.07.2021</t>
  </si>
  <si>
    <t>000 1 17 15020 04 0000 180</t>
  </si>
  <si>
    <t xml:space="preserve">Инициативные платежи, зачисляемые бюджеты городских округов </t>
  </si>
  <si>
    <t>Фактическое 
исполнение 
на 01.07.2021, 
тыс. рублей</t>
  </si>
  <si>
    <t>Приложение 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</si>
</sst>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\.00\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d/m/yy;@"/>
    <numFmt numFmtId="183" formatCode="#,##0.00000"/>
    <numFmt numFmtId="184" formatCode="#,##0.0000"/>
    <numFmt numFmtId="185" formatCode="#,##0.000000"/>
    <numFmt numFmtId="186" formatCode="0.0"/>
    <numFmt numFmtId="187" formatCode="#,##0.0"/>
    <numFmt numFmtId="188" formatCode="#,##0.00_ ;\-#,##0.00\ "/>
    <numFmt numFmtId="189" formatCode="0.00000"/>
    <numFmt numFmtId="190" formatCode="&quot;&quot;##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10" xfId="0" applyNumberFormat="1" applyFont="1" applyBorder="1" applyAlignment="1">
      <alignment horizontal="right"/>
    </xf>
    <xf numFmtId="0" fontId="52" fillId="0" borderId="11" xfId="0" applyNumberFormat="1" applyFont="1" applyBorder="1" applyAlignment="1">
      <alignment horizontal="justify" wrapText="1"/>
    </xf>
    <xf numFmtId="49" fontId="53" fillId="0" borderId="11" xfId="0" applyNumberFormat="1" applyFont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/>
    </xf>
    <xf numFmtId="0" fontId="53" fillId="33" borderId="11" xfId="0" applyNumberFormat="1" applyFont="1" applyFill="1" applyBorder="1" applyAlignment="1">
      <alignment horizontal="justify" wrapText="1"/>
    </xf>
    <xf numFmtId="0" fontId="53" fillId="33" borderId="10" xfId="0" applyNumberFormat="1" applyFont="1" applyFill="1" applyBorder="1" applyAlignment="1">
      <alignment horizontal="right"/>
    </xf>
    <xf numFmtId="0" fontId="52" fillId="0" borderId="11" xfId="0" applyFont="1" applyBorder="1" applyAlignment="1">
      <alignment horizontal="justify" wrapText="1"/>
    </xf>
    <xf numFmtId="0" fontId="52" fillId="0" borderId="11" xfId="0" applyFont="1" applyBorder="1" applyAlignment="1">
      <alignment horizontal="right"/>
    </xf>
    <xf numFmtId="0" fontId="53" fillId="33" borderId="11" xfId="0" applyFont="1" applyFill="1" applyBorder="1" applyAlignment="1">
      <alignment horizontal="right"/>
    </xf>
    <xf numFmtId="0" fontId="53" fillId="33" borderId="11" xfId="0" applyFont="1" applyFill="1" applyBorder="1" applyAlignment="1">
      <alignment horizontal="justify" wrapText="1"/>
    </xf>
    <xf numFmtId="0" fontId="53" fillId="0" borderId="11" xfId="0" applyFont="1" applyBorder="1" applyAlignment="1">
      <alignment horizontal="right"/>
    </xf>
    <xf numFmtId="0" fontId="53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justify" wrapText="1"/>
    </xf>
    <xf numFmtId="0" fontId="2" fillId="33" borderId="11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1" xfId="0" applyFont="1" applyFill="1" applyBorder="1" applyAlignment="1">
      <alignment horizontal="right"/>
    </xf>
    <xf numFmtId="0" fontId="52" fillId="34" borderId="11" xfId="0" applyFont="1" applyFill="1" applyBorder="1" applyAlignment="1">
      <alignment horizontal="justify" wrapText="1"/>
    </xf>
    <xf numFmtId="0" fontId="53" fillId="33" borderId="12" xfId="0" applyFont="1" applyFill="1" applyBorder="1" applyAlignment="1">
      <alignment horizontal="justify" wrapText="1"/>
    </xf>
    <xf numFmtId="0" fontId="3" fillId="0" borderId="13" xfId="0" applyFont="1" applyBorder="1" applyAlignment="1">
      <alignment horizontal="right"/>
    </xf>
    <xf numFmtId="49" fontId="2" fillId="33" borderId="11" xfId="0" applyNumberFormat="1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justify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right" vertical="center" wrapText="1"/>
    </xf>
    <xf numFmtId="0" fontId="52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4" fillId="34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55" fillId="33" borderId="11" xfId="0" applyNumberFormat="1" applyFont="1" applyFill="1" applyBorder="1" applyAlignment="1">
      <alignment horizontal="center" vertical="center" wrapText="1"/>
    </xf>
    <xf numFmtId="4" fontId="56" fillId="0" borderId="11" xfId="0" applyNumberFormat="1" applyFont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4" fontId="53" fillId="34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2" fillId="34" borderId="1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188" fontId="49" fillId="0" borderId="0" xfId="64" applyNumberFormat="1" applyFont="1" applyFill="1" applyAlignment="1">
      <alignment horizontal="right"/>
    </xf>
    <xf numFmtId="0" fontId="49" fillId="0" borderId="0" xfId="0" applyFont="1" applyAlignment="1">
      <alignment/>
    </xf>
    <xf numFmtId="4" fontId="56" fillId="34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" fontId="55" fillId="33" borderId="14" xfId="0" applyNumberFormat="1" applyFont="1" applyFill="1" applyBorder="1" applyAlignment="1">
      <alignment horizontal="center" vertical="center" wrapText="1"/>
    </xf>
    <xf numFmtId="4" fontId="56" fillId="33" borderId="14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zoomScale="60" zoomScaleNormal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F4"/>
    </sheetView>
  </sheetViews>
  <sheetFormatPr defaultColWidth="9.140625" defaultRowHeight="15"/>
  <cols>
    <col min="1" max="1" width="34.00390625" style="0" customWidth="1"/>
    <col min="2" max="2" width="88.57421875" style="0" customWidth="1"/>
    <col min="3" max="3" width="23.28125" style="38" customWidth="1"/>
    <col min="4" max="4" width="21.8515625" style="38" customWidth="1"/>
    <col min="5" max="5" width="22.57421875" style="0" customWidth="1"/>
    <col min="6" max="6" width="21.8515625" style="38" customWidth="1"/>
    <col min="7" max="7" width="20.421875" style="38" customWidth="1"/>
  </cols>
  <sheetData>
    <row r="1" spans="3:7" s="18" customFormat="1" ht="18.75">
      <c r="C1" s="38"/>
      <c r="D1" s="38"/>
      <c r="F1" s="38"/>
      <c r="G1" s="58" t="s">
        <v>131</v>
      </c>
    </row>
    <row r="2" spans="1:6" ht="18.75">
      <c r="A2" s="56" t="s">
        <v>59</v>
      </c>
      <c r="B2" s="56"/>
      <c r="C2" s="56"/>
      <c r="D2" s="56"/>
      <c r="E2" s="56"/>
      <c r="F2" s="56"/>
    </row>
    <row r="3" spans="1:6" ht="18.75">
      <c r="A3" s="56" t="s">
        <v>127</v>
      </c>
      <c r="B3" s="56"/>
      <c r="C3" s="56"/>
      <c r="D3" s="56"/>
      <c r="E3" s="56"/>
      <c r="F3" s="56"/>
    </row>
    <row r="4" spans="1:6" ht="15.75">
      <c r="A4" s="57"/>
      <c r="B4" s="57"/>
      <c r="C4" s="57"/>
      <c r="D4" s="57"/>
      <c r="E4" s="57"/>
      <c r="F4" s="57"/>
    </row>
    <row r="5" spans="1:7" ht="18.75">
      <c r="A5" s="1"/>
      <c r="B5" s="1"/>
      <c r="C5" s="47"/>
      <c r="D5" s="47"/>
      <c r="E5" s="2"/>
      <c r="F5" s="39"/>
      <c r="G5" s="40"/>
    </row>
    <row r="6" spans="1:7" ht="99.75" customHeight="1">
      <c r="A6" s="5" t="s">
        <v>0</v>
      </c>
      <c r="B6" s="5" t="s">
        <v>1</v>
      </c>
      <c r="C6" s="53" t="s">
        <v>121</v>
      </c>
      <c r="D6" s="48" t="s">
        <v>123</v>
      </c>
      <c r="E6" s="5" t="s">
        <v>130</v>
      </c>
      <c r="F6" s="41" t="s">
        <v>122</v>
      </c>
      <c r="G6" s="41" t="s">
        <v>124</v>
      </c>
    </row>
    <row r="7" spans="1:7" ht="27" customHeight="1">
      <c r="A7" s="6"/>
      <c r="B7" s="7" t="s">
        <v>2</v>
      </c>
      <c r="C7" s="27">
        <f>SUM(C8,C23)</f>
        <v>7737861.399999999</v>
      </c>
      <c r="D7" s="27">
        <f>SUM(D8,D23)</f>
        <v>3581141.32</v>
      </c>
      <c r="E7" s="27">
        <f>SUM(E8,E23)</f>
        <v>3817788.8199999994</v>
      </c>
      <c r="F7" s="27">
        <f>E7/C7*100</f>
        <v>49.33906957806197</v>
      </c>
      <c r="G7" s="27">
        <f>E7/D7*100</f>
        <v>106.60815865261635</v>
      </c>
    </row>
    <row r="8" spans="1:7" s="31" customFormat="1" ht="27" customHeight="1">
      <c r="A8" s="30"/>
      <c r="B8" s="32" t="s">
        <v>106</v>
      </c>
      <c r="C8" s="27">
        <f>SUM(C9,C10,C12,C17,C21:C22)</f>
        <v>6702986.4399999995</v>
      </c>
      <c r="D8" s="36">
        <f>SUM(D9,D10,D12,D17,D21:D22)</f>
        <v>3172102.96</v>
      </c>
      <c r="E8" s="36">
        <f>SUM(E9,E10,E12,E17,E21:E22)</f>
        <v>3300714.5199999996</v>
      </c>
      <c r="F8" s="36">
        <f aca="true" t="shared" si="0" ref="F8:F69">E8/C8*100</f>
        <v>49.24244662503002</v>
      </c>
      <c r="G8" s="36">
        <f aca="true" t="shared" si="1" ref="G8:G69">E8/D8*100</f>
        <v>104.05445729920442</v>
      </c>
    </row>
    <row r="9" spans="1:7" ht="30.75" customHeight="1">
      <c r="A9" s="3" t="s">
        <v>3</v>
      </c>
      <c r="B9" s="4" t="s">
        <v>4</v>
      </c>
      <c r="C9" s="28">
        <v>4975080.23</v>
      </c>
      <c r="D9" s="33">
        <v>2299048.46</v>
      </c>
      <c r="E9" s="26">
        <v>2315361.44</v>
      </c>
      <c r="F9" s="33">
        <f t="shared" si="0"/>
        <v>46.539177921960864</v>
      </c>
      <c r="G9" s="33">
        <f t="shared" si="1"/>
        <v>100.70955355155932</v>
      </c>
    </row>
    <row r="10" spans="1:7" ht="37.5">
      <c r="A10" s="8" t="s">
        <v>64</v>
      </c>
      <c r="B10" s="7" t="s">
        <v>65</v>
      </c>
      <c r="C10" s="27">
        <f>C11</f>
        <v>29976.05</v>
      </c>
      <c r="D10" s="27">
        <f>D11</f>
        <v>14987.7</v>
      </c>
      <c r="E10" s="27">
        <f>E11</f>
        <v>14035.53</v>
      </c>
      <c r="F10" s="27">
        <f t="shared" si="0"/>
        <v>46.82247994649062</v>
      </c>
      <c r="G10" s="27">
        <f t="shared" si="1"/>
        <v>93.64699053223643</v>
      </c>
    </row>
    <row r="11" spans="1:7" ht="37.5">
      <c r="A11" s="3" t="s">
        <v>66</v>
      </c>
      <c r="B11" s="4" t="s">
        <v>67</v>
      </c>
      <c r="C11" s="28">
        <v>29976.05</v>
      </c>
      <c r="D11" s="33">
        <v>14987.7</v>
      </c>
      <c r="E11" s="26">
        <v>14035.53</v>
      </c>
      <c r="F11" s="33">
        <f t="shared" si="0"/>
        <v>46.82247994649062</v>
      </c>
      <c r="G11" s="33">
        <f t="shared" si="1"/>
        <v>93.64699053223643</v>
      </c>
    </row>
    <row r="12" spans="1:7" ht="29.25" customHeight="1">
      <c r="A12" s="8" t="s">
        <v>5</v>
      </c>
      <c r="B12" s="7" t="s">
        <v>6</v>
      </c>
      <c r="C12" s="27">
        <f>SUM(C13:C16)</f>
        <v>1235504.06</v>
      </c>
      <c r="D12" s="27">
        <f>SUM(D13:D16)</f>
        <v>707766</v>
      </c>
      <c r="E12" s="27">
        <f>SUM(E13:E16)</f>
        <v>792356.3</v>
      </c>
      <c r="F12" s="27">
        <f t="shared" si="0"/>
        <v>64.13222956143099</v>
      </c>
      <c r="G12" s="27">
        <f t="shared" si="1"/>
        <v>111.95173263479738</v>
      </c>
    </row>
    <row r="13" spans="1:7" ht="37.5">
      <c r="A13" s="3" t="s">
        <v>7</v>
      </c>
      <c r="B13" s="4" t="s">
        <v>8</v>
      </c>
      <c r="C13" s="28">
        <v>1120288.85</v>
      </c>
      <c r="D13" s="33">
        <v>626885</v>
      </c>
      <c r="E13" s="26">
        <v>707544.28</v>
      </c>
      <c r="F13" s="33">
        <f t="shared" si="0"/>
        <v>63.15730804604544</v>
      </c>
      <c r="G13" s="33">
        <f t="shared" si="1"/>
        <v>112.86667889644832</v>
      </c>
    </row>
    <row r="14" spans="1:7" ht="27.75" customHeight="1">
      <c r="A14" s="3" t="s">
        <v>9</v>
      </c>
      <c r="B14" s="4" t="s">
        <v>10</v>
      </c>
      <c r="C14" s="28">
        <v>36845</v>
      </c>
      <c r="D14" s="33">
        <v>36845</v>
      </c>
      <c r="E14" s="26">
        <v>38250.38</v>
      </c>
      <c r="F14" s="33">
        <f t="shared" si="0"/>
        <v>103.81430316189441</v>
      </c>
      <c r="G14" s="33">
        <f t="shared" si="1"/>
        <v>103.81430316189441</v>
      </c>
    </row>
    <row r="15" spans="1:7" ht="24" customHeight="1">
      <c r="A15" s="3" t="s">
        <v>11</v>
      </c>
      <c r="B15" s="4" t="s">
        <v>50</v>
      </c>
      <c r="C15" s="28">
        <v>1286</v>
      </c>
      <c r="D15" s="33">
        <v>608</v>
      </c>
      <c r="E15" s="26">
        <v>180.08</v>
      </c>
      <c r="F15" s="33">
        <f t="shared" si="0"/>
        <v>14.003110419906688</v>
      </c>
      <c r="G15" s="33">
        <f t="shared" si="1"/>
        <v>29.618421052631582</v>
      </c>
    </row>
    <row r="16" spans="1:7" ht="40.5" customHeight="1">
      <c r="A16" s="3" t="s">
        <v>68</v>
      </c>
      <c r="B16" s="4" t="s">
        <v>70</v>
      </c>
      <c r="C16" s="28">
        <v>77084.21</v>
      </c>
      <c r="D16" s="33">
        <v>43428</v>
      </c>
      <c r="E16" s="26">
        <v>46381.56</v>
      </c>
      <c r="F16" s="33">
        <f t="shared" si="0"/>
        <v>60.16998812078375</v>
      </c>
      <c r="G16" s="33">
        <f t="shared" si="1"/>
        <v>106.80105001381597</v>
      </c>
    </row>
    <row r="17" spans="1:7" ht="33.75" customHeight="1">
      <c r="A17" s="8" t="s">
        <v>12</v>
      </c>
      <c r="B17" s="7" t="s">
        <v>13</v>
      </c>
      <c r="C17" s="27">
        <f>SUM(C18:C20)</f>
        <v>418901.1</v>
      </c>
      <c r="D17" s="27">
        <f>SUM(D18:D20)</f>
        <v>130796</v>
      </c>
      <c r="E17" s="27">
        <f>SUM(E18:E20)</f>
        <v>153252.62</v>
      </c>
      <c r="F17" s="27">
        <f t="shared" si="0"/>
        <v>36.58443962071238</v>
      </c>
      <c r="G17" s="27">
        <f t="shared" si="1"/>
        <v>117.16919477659866</v>
      </c>
    </row>
    <row r="18" spans="1:7" ht="53.25" customHeight="1">
      <c r="A18" s="3" t="s">
        <v>14</v>
      </c>
      <c r="B18" s="4" t="s">
        <v>15</v>
      </c>
      <c r="C18" s="28">
        <v>95017</v>
      </c>
      <c r="D18" s="33">
        <v>13989</v>
      </c>
      <c r="E18" s="26">
        <v>17851.25</v>
      </c>
      <c r="F18" s="33">
        <f t="shared" si="0"/>
        <v>18.787427512971362</v>
      </c>
      <c r="G18" s="33">
        <f t="shared" si="1"/>
        <v>127.60919293730788</v>
      </c>
    </row>
    <row r="19" spans="1:7" s="18" customFormat="1" ht="32.25" customHeight="1">
      <c r="A19" s="3" t="s">
        <v>108</v>
      </c>
      <c r="B19" s="4" t="s">
        <v>109</v>
      </c>
      <c r="C19" s="28">
        <v>127869.6</v>
      </c>
      <c r="D19" s="33">
        <v>44710</v>
      </c>
      <c r="E19" s="26">
        <v>44464.78</v>
      </c>
      <c r="F19" s="33">
        <f t="shared" si="0"/>
        <v>34.77353491369332</v>
      </c>
      <c r="G19" s="33">
        <f t="shared" si="1"/>
        <v>99.45153209572803</v>
      </c>
    </row>
    <row r="20" spans="1:7" ht="30" customHeight="1">
      <c r="A20" s="3" t="s">
        <v>16</v>
      </c>
      <c r="B20" s="4" t="s">
        <v>17</v>
      </c>
      <c r="C20" s="28">
        <v>196014.5</v>
      </c>
      <c r="D20" s="33">
        <v>72097</v>
      </c>
      <c r="E20" s="26">
        <v>90936.59</v>
      </c>
      <c r="F20" s="33">
        <f t="shared" si="0"/>
        <v>46.39278726828883</v>
      </c>
      <c r="G20" s="33">
        <f t="shared" si="1"/>
        <v>126.13089310234822</v>
      </c>
    </row>
    <row r="21" spans="1:7" ht="36.75" customHeight="1">
      <c r="A21" s="8" t="s">
        <v>18</v>
      </c>
      <c r="B21" s="7" t="s">
        <v>19</v>
      </c>
      <c r="C21" s="27">
        <v>43525</v>
      </c>
      <c r="D21" s="27">
        <v>19504.8</v>
      </c>
      <c r="E21" s="27">
        <v>25708.63</v>
      </c>
      <c r="F21" s="27">
        <f t="shared" si="0"/>
        <v>59.06635267087881</v>
      </c>
      <c r="G21" s="27">
        <f t="shared" si="1"/>
        <v>131.80668348304008</v>
      </c>
    </row>
    <row r="22" spans="1:7" ht="37.5">
      <c r="A22" s="8" t="s">
        <v>20</v>
      </c>
      <c r="B22" s="7" t="s">
        <v>51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s="31" customFormat="1" ht="29.25" customHeight="1">
      <c r="A23" s="46"/>
      <c r="B23" s="32" t="s">
        <v>107</v>
      </c>
      <c r="C23" s="27">
        <f>SUM(C24,C34,C36,C40,C50,C51)</f>
        <v>1034874.9600000001</v>
      </c>
      <c r="D23" s="36">
        <f>SUM(D24,D34,D36,D40,D50,D51)</f>
        <v>409038.36000000004</v>
      </c>
      <c r="E23" s="37">
        <f>SUM(E24,E34,E36,E40,E50,E51)</f>
        <v>517074.3</v>
      </c>
      <c r="F23" s="36">
        <f t="shared" si="0"/>
        <v>49.964905905153984</v>
      </c>
      <c r="G23" s="36">
        <f t="shared" si="1"/>
        <v>126.41217806564644</v>
      </c>
    </row>
    <row r="24" spans="1:7" ht="37.5">
      <c r="A24" s="8" t="s">
        <v>21</v>
      </c>
      <c r="B24" s="7" t="s">
        <v>22</v>
      </c>
      <c r="C24" s="27">
        <f>SUM(C25:C33)</f>
        <v>729875.5700000001</v>
      </c>
      <c r="D24" s="27">
        <f>SUM(D25:D33)</f>
        <v>236348.52000000002</v>
      </c>
      <c r="E24" s="27">
        <f>SUM(E25:E33)</f>
        <v>307956.74999999994</v>
      </c>
      <c r="F24" s="27">
        <f t="shared" si="0"/>
        <v>42.19304805612276</v>
      </c>
      <c r="G24" s="27">
        <f t="shared" si="1"/>
        <v>130.2977272715733</v>
      </c>
    </row>
    <row r="25" spans="1:7" ht="60.75" customHeight="1">
      <c r="A25" s="3" t="s">
        <v>75</v>
      </c>
      <c r="B25" s="4" t="s">
        <v>23</v>
      </c>
      <c r="C25" s="28">
        <v>5524.75</v>
      </c>
      <c r="D25" s="33">
        <v>5524.75</v>
      </c>
      <c r="E25" s="26">
        <v>12257.54</v>
      </c>
      <c r="F25" s="33">
        <f t="shared" si="0"/>
        <v>221.86596678582742</v>
      </c>
      <c r="G25" s="33">
        <v>0</v>
      </c>
    </row>
    <row r="26" spans="1:7" ht="78.75" customHeight="1">
      <c r="A26" s="3" t="s">
        <v>24</v>
      </c>
      <c r="B26" s="4" t="s">
        <v>25</v>
      </c>
      <c r="C26" s="28">
        <v>627000</v>
      </c>
      <c r="D26" s="33">
        <v>188500</v>
      </c>
      <c r="E26" s="26">
        <v>251112.12</v>
      </c>
      <c r="F26" s="33">
        <f t="shared" si="0"/>
        <v>40.04977990430622</v>
      </c>
      <c r="G26" s="33">
        <f t="shared" si="1"/>
        <v>133.21597877984084</v>
      </c>
    </row>
    <row r="27" spans="1:7" ht="72.75" customHeight="1">
      <c r="A27" s="3" t="s">
        <v>76</v>
      </c>
      <c r="B27" s="4" t="s">
        <v>26</v>
      </c>
      <c r="C27" s="28">
        <v>1884.15</v>
      </c>
      <c r="D27" s="33">
        <v>534.15</v>
      </c>
      <c r="E27" s="26">
        <v>2585.5</v>
      </c>
      <c r="F27" s="33">
        <f t="shared" si="0"/>
        <v>137.22368176631372</v>
      </c>
      <c r="G27" s="33">
        <v>0</v>
      </c>
    </row>
    <row r="28" spans="1:7" ht="75">
      <c r="A28" s="3" t="s">
        <v>27</v>
      </c>
      <c r="B28" s="4" t="s">
        <v>71</v>
      </c>
      <c r="C28" s="28">
        <v>1973.15</v>
      </c>
      <c r="D28" s="33">
        <v>909.82</v>
      </c>
      <c r="E28" s="26">
        <v>1042.08</v>
      </c>
      <c r="F28" s="33">
        <f t="shared" si="0"/>
        <v>52.813014722651594</v>
      </c>
      <c r="G28" s="33">
        <f t="shared" si="1"/>
        <v>114.53694137301882</v>
      </c>
    </row>
    <row r="29" spans="1:7" ht="39" customHeight="1">
      <c r="A29" s="3" t="s">
        <v>88</v>
      </c>
      <c r="B29" s="9" t="s">
        <v>63</v>
      </c>
      <c r="C29" s="28">
        <v>78276.26</v>
      </c>
      <c r="D29" s="33">
        <v>36470</v>
      </c>
      <c r="E29" s="26">
        <v>35932.67</v>
      </c>
      <c r="F29" s="33">
        <f t="shared" si="0"/>
        <v>45.90493976079082</v>
      </c>
      <c r="G29" s="33">
        <f t="shared" si="1"/>
        <v>98.52665204277487</v>
      </c>
    </row>
    <row r="30" spans="1:7" ht="111.75" customHeight="1">
      <c r="A30" s="3" t="s">
        <v>79</v>
      </c>
      <c r="B30" s="9" t="s">
        <v>80</v>
      </c>
      <c r="C30" s="28">
        <v>0.65</v>
      </c>
      <c r="D30" s="33">
        <v>0.65</v>
      </c>
      <c r="E30" s="26">
        <v>0.66</v>
      </c>
      <c r="F30" s="33">
        <f>E30/C30*100</f>
        <v>101.53846153846153</v>
      </c>
      <c r="G30" s="33">
        <f>E30/D30*100</f>
        <v>101.53846153846153</v>
      </c>
    </row>
    <row r="31" spans="1:7" s="18" customFormat="1" ht="98.25" customHeight="1">
      <c r="A31" s="3" t="s">
        <v>110</v>
      </c>
      <c r="B31" s="9" t="s">
        <v>111</v>
      </c>
      <c r="C31" s="28">
        <v>0.01</v>
      </c>
      <c r="D31" s="33">
        <v>0.01</v>
      </c>
      <c r="E31" s="26">
        <v>0.01</v>
      </c>
      <c r="F31" s="33">
        <f>E31/C31*100</f>
        <v>100</v>
      </c>
      <c r="G31" s="33">
        <f>E31/D31*100</f>
        <v>100</v>
      </c>
    </row>
    <row r="32" spans="1:7" ht="56.25">
      <c r="A32" s="3" t="s">
        <v>74</v>
      </c>
      <c r="B32" s="4" t="s">
        <v>28</v>
      </c>
      <c r="C32" s="28">
        <v>0</v>
      </c>
      <c r="D32" s="33">
        <v>0</v>
      </c>
      <c r="E32" s="26">
        <v>0</v>
      </c>
      <c r="F32" s="33">
        <v>0</v>
      </c>
      <c r="G32" s="33">
        <v>0</v>
      </c>
    </row>
    <row r="33" spans="1:7" ht="93.75">
      <c r="A33" s="3" t="s">
        <v>73</v>
      </c>
      <c r="B33" s="4" t="s">
        <v>52</v>
      </c>
      <c r="C33" s="28">
        <v>15216.6</v>
      </c>
      <c r="D33" s="33">
        <v>4409.14</v>
      </c>
      <c r="E33" s="26">
        <v>5026.17</v>
      </c>
      <c r="F33" s="33">
        <f t="shared" si="0"/>
        <v>33.03083474626395</v>
      </c>
      <c r="G33" s="33">
        <f t="shared" si="1"/>
        <v>113.9943390321015</v>
      </c>
    </row>
    <row r="34" spans="1:7" ht="30" customHeight="1">
      <c r="A34" s="8" t="s">
        <v>29</v>
      </c>
      <c r="B34" s="7" t="s">
        <v>30</v>
      </c>
      <c r="C34" s="27">
        <f>C35</f>
        <v>16228.47</v>
      </c>
      <c r="D34" s="27">
        <f>D35</f>
        <v>10744.91</v>
      </c>
      <c r="E34" s="27">
        <f>E35</f>
        <v>19533.8</v>
      </c>
      <c r="F34" s="27">
        <f t="shared" si="0"/>
        <v>120.36747764884798</v>
      </c>
      <c r="G34" s="27">
        <f t="shared" si="1"/>
        <v>181.7958456608757</v>
      </c>
    </row>
    <row r="35" spans="1:7" ht="27.75" customHeight="1">
      <c r="A35" s="3" t="s">
        <v>53</v>
      </c>
      <c r="B35" s="4" t="s">
        <v>31</v>
      </c>
      <c r="C35" s="28">
        <v>16228.47</v>
      </c>
      <c r="D35" s="42">
        <v>10744.91</v>
      </c>
      <c r="E35" s="26">
        <v>19533.8</v>
      </c>
      <c r="F35" s="33">
        <f t="shared" si="0"/>
        <v>120.36747764884798</v>
      </c>
      <c r="G35" s="33">
        <f t="shared" si="1"/>
        <v>181.7958456608757</v>
      </c>
    </row>
    <row r="36" spans="1:7" ht="37.5">
      <c r="A36" s="8" t="s">
        <v>32</v>
      </c>
      <c r="B36" s="7" t="s">
        <v>93</v>
      </c>
      <c r="C36" s="27">
        <f>SUM(C37:C39)</f>
        <v>16312.140000000001</v>
      </c>
      <c r="D36" s="27">
        <f>SUM(D37:D39)</f>
        <v>14637.34</v>
      </c>
      <c r="E36" s="27">
        <f>SUM(E37:E39)</f>
        <v>16915.89</v>
      </c>
      <c r="F36" s="27">
        <f t="shared" si="0"/>
        <v>103.70123110762903</v>
      </c>
      <c r="G36" s="27">
        <f t="shared" si="1"/>
        <v>115.56669449503802</v>
      </c>
    </row>
    <row r="37" spans="1:7" ht="37.5">
      <c r="A37" s="3" t="s">
        <v>81</v>
      </c>
      <c r="B37" s="4" t="s">
        <v>33</v>
      </c>
      <c r="C37" s="28">
        <v>135.88</v>
      </c>
      <c r="D37" s="33">
        <v>20.46</v>
      </c>
      <c r="E37" s="26">
        <v>64.85</v>
      </c>
      <c r="F37" s="33">
        <f t="shared" si="0"/>
        <v>47.72593464821902</v>
      </c>
      <c r="G37" s="33">
        <f t="shared" si="1"/>
        <v>316.9599217986314</v>
      </c>
    </row>
    <row r="38" spans="1:7" ht="42" customHeight="1">
      <c r="A38" s="3" t="s">
        <v>86</v>
      </c>
      <c r="B38" s="4" t="s">
        <v>82</v>
      </c>
      <c r="C38" s="28">
        <v>622.57</v>
      </c>
      <c r="D38" s="33">
        <v>310.19</v>
      </c>
      <c r="E38" s="26">
        <v>604.87</v>
      </c>
      <c r="F38" s="33">
        <f t="shared" si="0"/>
        <v>97.15694620685224</v>
      </c>
      <c r="G38" s="33">
        <f t="shared" si="1"/>
        <v>194.99983880847222</v>
      </c>
    </row>
    <row r="39" spans="1:7" ht="18.75">
      <c r="A39" s="3" t="s">
        <v>87</v>
      </c>
      <c r="B39" s="4" t="s">
        <v>34</v>
      </c>
      <c r="C39" s="28">
        <v>15553.69</v>
      </c>
      <c r="D39" s="33">
        <v>14306.69</v>
      </c>
      <c r="E39" s="26">
        <v>16246.17</v>
      </c>
      <c r="F39" s="33">
        <f t="shared" si="0"/>
        <v>104.45219108777401</v>
      </c>
      <c r="G39" s="33">
        <f t="shared" si="1"/>
        <v>113.55645505703976</v>
      </c>
    </row>
    <row r="40" spans="1:7" ht="35.25" customHeight="1">
      <c r="A40" s="8" t="s">
        <v>35</v>
      </c>
      <c r="B40" s="7" t="s">
        <v>54</v>
      </c>
      <c r="C40" s="27">
        <f>SUM(C41:C49)</f>
        <v>88939.79000000001</v>
      </c>
      <c r="D40" s="27">
        <f>SUM(D41:D49)</f>
        <v>73738.93</v>
      </c>
      <c r="E40" s="27">
        <f>SUM(E41:E49)</f>
        <v>85676.27</v>
      </c>
      <c r="F40" s="27">
        <f t="shared" si="0"/>
        <v>96.3306412124427</v>
      </c>
      <c r="G40" s="27">
        <f t="shared" si="1"/>
        <v>116.1886536731683</v>
      </c>
    </row>
    <row r="41" spans="1:7" ht="38.25" customHeight="1">
      <c r="A41" s="3" t="s">
        <v>36</v>
      </c>
      <c r="B41" s="4" t="s">
        <v>37</v>
      </c>
      <c r="C41" s="28">
        <v>2550.01</v>
      </c>
      <c r="D41" s="33">
        <v>1920.48</v>
      </c>
      <c r="E41" s="26">
        <v>2621.89</v>
      </c>
      <c r="F41" s="33">
        <f t="shared" si="0"/>
        <v>102.81881247524518</v>
      </c>
      <c r="G41" s="33">
        <f t="shared" si="1"/>
        <v>136.52264017329</v>
      </c>
    </row>
    <row r="42" spans="1:7" s="18" customFormat="1" ht="96" customHeight="1">
      <c r="A42" s="3" t="s">
        <v>112</v>
      </c>
      <c r="B42" s="4" t="s">
        <v>113</v>
      </c>
      <c r="C42" s="28">
        <v>125</v>
      </c>
      <c r="D42" s="33">
        <v>125</v>
      </c>
      <c r="E42" s="26">
        <v>125</v>
      </c>
      <c r="F42" s="33">
        <f>E42/C42*100</f>
        <v>100</v>
      </c>
      <c r="G42" s="33">
        <f>E42/D42*100</f>
        <v>100</v>
      </c>
    </row>
    <row r="43" spans="1:7" s="18" customFormat="1" ht="80.25" customHeight="1">
      <c r="A43" s="3" t="s">
        <v>114</v>
      </c>
      <c r="B43" s="4" t="s">
        <v>115</v>
      </c>
      <c r="C43" s="28">
        <v>0</v>
      </c>
      <c r="D43" s="33">
        <v>0</v>
      </c>
      <c r="E43" s="26">
        <v>0</v>
      </c>
      <c r="F43" s="33">
        <v>0</v>
      </c>
      <c r="G43" s="33">
        <v>0</v>
      </c>
    </row>
    <row r="44" spans="1:7" ht="109.5" customHeight="1">
      <c r="A44" s="3" t="s">
        <v>72</v>
      </c>
      <c r="B44" s="4" t="s">
        <v>55</v>
      </c>
      <c r="C44" s="28">
        <v>28718.72</v>
      </c>
      <c r="D44" s="33">
        <v>20083.49</v>
      </c>
      <c r="E44" s="26">
        <v>24564.21</v>
      </c>
      <c r="F44" s="33">
        <f t="shared" si="0"/>
        <v>85.53379119960778</v>
      </c>
      <c r="G44" s="33">
        <f t="shared" si="1"/>
        <v>122.31046496400772</v>
      </c>
    </row>
    <row r="45" spans="1:7" s="18" customFormat="1" ht="94.5" customHeight="1">
      <c r="A45" s="3" t="s">
        <v>89</v>
      </c>
      <c r="B45" s="4" t="s">
        <v>92</v>
      </c>
      <c r="C45" s="28">
        <v>2522.54</v>
      </c>
      <c r="D45" s="33">
        <v>2086.44</v>
      </c>
      <c r="E45" s="26">
        <v>2522.54</v>
      </c>
      <c r="F45" s="33">
        <f t="shared" si="0"/>
        <v>100</v>
      </c>
      <c r="G45" s="33">
        <v>0</v>
      </c>
    </row>
    <row r="46" spans="1:7" ht="56.25">
      <c r="A46" s="10" t="s">
        <v>38</v>
      </c>
      <c r="B46" s="9" t="s">
        <v>39</v>
      </c>
      <c r="C46" s="28">
        <v>11500</v>
      </c>
      <c r="D46" s="33">
        <v>6000</v>
      </c>
      <c r="E46" s="26">
        <v>12256.53</v>
      </c>
      <c r="F46" s="33">
        <f t="shared" si="0"/>
        <v>106.57852173913045</v>
      </c>
      <c r="G46" s="42">
        <f t="shared" si="1"/>
        <v>204.27550000000002</v>
      </c>
    </row>
    <row r="47" spans="1:7" s="18" customFormat="1" ht="56.25">
      <c r="A47" s="10" t="s">
        <v>116</v>
      </c>
      <c r="B47" s="9" t="s">
        <v>117</v>
      </c>
      <c r="C47" s="28">
        <v>40889.96</v>
      </c>
      <c r="D47" s="33">
        <v>40889.96</v>
      </c>
      <c r="E47" s="26">
        <v>40902.83</v>
      </c>
      <c r="F47" s="33">
        <v>0</v>
      </c>
      <c r="G47" s="42">
        <v>0</v>
      </c>
    </row>
    <row r="48" spans="1:7" s="18" customFormat="1" ht="93" customHeight="1">
      <c r="A48" s="10" t="s">
        <v>90</v>
      </c>
      <c r="B48" s="9" t="s">
        <v>91</v>
      </c>
      <c r="C48" s="28">
        <v>2633.56</v>
      </c>
      <c r="D48" s="33">
        <v>2633.56</v>
      </c>
      <c r="E48" s="26">
        <v>2683.27</v>
      </c>
      <c r="F48" s="33">
        <v>0</v>
      </c>
      <c r="G48" s="33">
        <v>0</v>
      </c>
    </row>
    <row r="49" spans="1:7" s="18" customFormat="1" ht="62.25" customHeight="1">
      <c r="A49" s="10" t="s">
        <v>119</v>
      </c>
      <c r="B49" s="16" t="s">
        <v>120</v>
      </c>
      <c r="C49" s="28">
        <v>0</v>
      </c>
      <c r="D49" s="33">
        <v>0</v>
      </c>
      <c r="E49" s="26">
        <v>0</v>
      </c>
      <c r="F49" s="33">
        <v>0</v>
      </c>
      <c r="G49" s="33">
        <v>0</v>
      </c>
    </row>
    <row r="50" spans="1:7" ht="30" customHeight="1">
      <c r="A50" s="11" t="s">
        <v>40</v>
      </c>
      <c r="B50" s="12" t="s">
        <v>41</v>
      </c>
      <c r="C50" s="27">
        <v>78179.76</v>
      </c>
      <c r="D50" s="27">
        <v>72719.97</v>
      </c>
      <c r="E50" s="27">
        <v>82871.7</v>
      </c>
      <c r="F50" s="27">
        <f t="shared" si="0"/>
        <v>106.00147659701182</v>
      </c>
      <c r="G50" s="27">
        <f t="shared" si="1"/>
        <v>113.96003051156373</v>
      </c>
    </row>
    <row r="51" spans="1:7" ht="29.25" customHeight="1">
      <c r="A51" s="11" t="s">
        <v>42</v>
      </c>
      <c r="B51" s="12" t="s">
        <v>56</v>
      </c>
      <c r="C51" s="27">
        <f>SUM(C52:C54)</f>
        <v>105339.23000000001</v>
      </c>
      <c r="D51" s="27">
        <f>SUM(D52:D54)</f>
        <v>848.69</v>
      </c>
      <c r="E51" s="27">
        <f>SUM(E52:E54)</f>
        <v>4119.889999999999</v>
      </c>
      <c r="F51" s="27">
        <f t="shared" si="0"/>
        <v>3.91106902907872</v>
      </c>
      <c r="G51" s="27">
        <f t="shared" si="1"/>
        <v>485.44109156464657</v>
      </c>
    </row>
    <row r="52" spans="1:7" ht="30" customHeight="1">
      <c r="A52" s="10" t="s">
        <v>83</v>
      </c>
      <c r="B52" s="9" t="s">
        <v>43</v>
      </c>
      <c r="C52" s="28">
        <v>0</v>
      </c>
      <c r="D52" s="33">
        <v>0</v>
      </c>
      <c r="E52" s="26">
        <v>-50.79</v>
      </c>
      <c r="F52" s="33">
        <v>0</v>
      </c>
      <c r="G52" s="33">
        <v>0</v>
      </c>
    </row>
    <row r="53" spans="1:7" s="18" customFormat="1" ht="30" customHeight="1">
      <c r="A53" s="15" t="s">
        <v>85</v>
      </c>
      <c r="B53" s="9" t="s">
        <v>44</v>
      </c>
      <c r="C53" s="28">
        <v>104812.46</v>
      </c>
      <c r="D53" s="33">
        <v>321.92</v>
      </c>
      <c r="E53" s="26">
        <v>3643.91</v>
      </c>
      <c r="F53" s="33">
        <f>E53/C53*100</f>
        <v>3.47660001492189</v>
      </c>
      <c r="G53" s="33">
        <f>E53/D53*100</f>
        <v>1131.9302932405565</v>
      </c>
    </row>
    <row r="54" spans="1:7" s="51" customFormat="1" ht="30" customHeight="1">
      <c r="A54" s="15" t="s">
        <v>128</v>
      </c>
      <c r="B54" s="16" t="s">
        <v>129</v>
      </c>
      <c r="C54" s="28">
        <v>526.77</v>
      </c>
      <c r="D54" s="33">
        <v>526.77</v>
      </c>
      <c r="E54" s="26">
        <v>526.77</v>
      </c>
      <c r="F54" s="33">
        <f t="shared" si="0"/>
        <v>100</v>
      </c>
      <c r="G54" s="33">
        <f t="shared" si="1"/>
        <v>100</v>
      </c>
    </row>
    <row r="55" spans="1:7" ht="33" customHeight="1">
      <c r="A55" s="11" t="s">
        <v>45</v>
      </c>
      <c r="B55" s="12" t="s">
        <v>46</v>
      </c>
      <c r="C55" s="27">
        <f>C56+C61+C65+C68</f>
        <v>12026022.11</v>
      </c>
      <c r="D55" s="27">
        <f>D56+D61+D65+D68</f>
        <v>5941772.149999999</v>
      </c>
      <c r="E55" s="27">
        <f>E56+E61+E65+E68</f>
        <v>6147232.9</v>
      </c>
      <c r="F55" s="27">
        <f t="shared" si="0"/>
        <v>51.116095112517634</v>
      </c>
      <c r="G55" s="27">
        <f t="shared" si="1"/>
        <v>103.45790354818641</v>
      </c>
    </row>
    <row r="56" spans="1:7" ht="37.5">
      <c r="A56" s="13" t="s">
        <v>62</v>
      </c>
      <c r="B56" s="14" t="s">
        <v>84</v>
      </c>
      <c r="C56" s="27">
        <f>SUM(C57:C60)</f>
        <v>12030331.190000001</v>
      </c>
      <c r="D56" s="37">
        <f>SUM(D57:D60)</f>
        <v>5946333.739999999</v>
      </c>
      <c r="E56" s="36">
        <f>SUM(E57:E60)</f>
        <v>6151398.6</v>
      </c>
      <c r="F56" s="36">
        <f t="shared" si="0"/>
        <v>51.13241275612794</v>
      </c>
      <c r="G56" s="33">
        <f t="shared" si="1"/>
        <v>103.44859318306612</v>
      </c>
    </row>
    <row r="57" spans="1:7" ht="30" customHeight="1">
      <c r="A57" s="10" t="s">
        <v>94</v>
      </c>
      <c r="B57" s="9" t="s">
        <v>77</v>
      </c>
      <c r="C57" s="28">
        <v>1141842.7</v>
      </c>
      <c r="D57" s="33">
        <v>570921.35</v>
      </c>
      <c r="E57" s="26">
        <v>570921.3</v>
      </c>
      <c r="F57" s="33">
        <f t="shared" si="0"/>
        <v>49.99999562111314</v>
      </c>
      <c r="G57" s="37">
        <f t="shared" si="1"/>
        <v>99.99999124222629</v>
      </c>
    </row>
    <row r="58" spans="1:7" ht="37.5">
      <c r="A58" s="10" t="s">
        <v>95</v>
      </c>
      <c r="B58" s="9" t="s">
        <v>57</v>
      </c>
      <c r="C58" s="28">
        <v>1577656.67</v>
      </c>
      <c r="D58" s="33">
        <v>720387.99</v>
      </c>
      <c r="E58" s="26">
        <v>392620.37</v>
      </c>
      <c r="F58" s="33">
        <f t="shared" si="0"/>
        <v>24.886299881710006</v>
      </c>
      <c r="G58" s="42">
        <f t="shared" si="1"/>
        <v>54.50123759003811</v>
      </c>
    </row>
    <row r="59" spans="1:7" ht="30.75" customHeight="1">
      <c r="A59" s="10" t="s">
        <v>96</v>
      </c>
      <c r="B59" s="9" t="s">
        <v>78</v>
      </c>
      <c r="C59" s="28">
        <v>9076315.8</v>
      </c>
      <c r="D59" s="33">
        <v>4536383.68</v>
      </c>
      <c r="E59" s="26">
        <v>5041084.04</v>
      </c>
      <c r="F59" s="33">
        <f t="shared" si="0"/>
        <v>55.541082429062236</v>
      </c>
      <c r="G59" s="37">
        <f t="shared" si="1"/>
        <v>111.12561008067115</v>
      </c>
    </row>
    <row r="60" spans="1:7" ht="29.25" customHeight="1">
      <c r="A60" s="10" t="s">
        <v>97</v>
      </c>
      <c r="B60" s="9" t="s">
        <v>47</v>
      </c>
      <c r="C60" s="28">
        <v>234516.02</v>
      </c>
      <c r="D60" s="33">
        <v>118640.72</v>
      </c>
      <c r="E60" s="26">
        <v>146772.89</v>
      </c>
      <c r="F60" s="33">
        <f t="shared" si="0"/>
        <v>62.58544299020596</v>
      </c>
      <c r="G60" s="33">
        <f t="shared" si="1"/>
        <v>123.71206951542439</v>
      </c>
    </row>
    <row r="61" spans="1:7" ht="27.75" customHeight="1">
      <c r="A61" s="11" t="s">
        <v>69</v>
      </c>
      <c r="B61" s="12" t="s">
        <v>48</v>
      </c>
      <c r="C61" s="27">
        <f>C62</f>
        <v>2936.93</v>
      </c>
      <c r="D61" s="27">
        <f>D62</f>
        <v>2936.93</v>
      </c>
      <c r="E61" s="27">
        <f>E62</f>
        <v>3386.94</v>
      </c>
      <c r="F61" s="27">
        <f t="shared" si="0"/>
        <v>115.32246257146068</v>
      </c>
      <c r="G61" s="27">
        <f t="shared" si="1"/>
        <v>115.32246257146068</v>
      </c>
    </row>
    <row r="62" spans="1:7" ht="29.25" customHeight="1">
      <c r="A62" s="22" t="s">
        <v>98</v>
      </c>
      <c r="B62" s="9" t="s">
        <v>49</v>
      </c>
      <c r="C62" s="28">
        <v>2936.93</v>
      </c>
      <c r="D62" s="33">
        <v>2936.93</v>
      </c>
      <c r="E62" s="26">
        <v>3386.94</v>
      </c>
      <c r="F62" s="33">
        <f t="shared" si="0"/>
        <v>115.32246257146068</v>
      </c>
      <c r="G62" s="33">
        <f t="shared" si="1"/>
        <v>115.32246257146068</v>
      </c>
    </row>
    <row r="63" spans="1:7" s="18" customFormat="1" ht="100.5" customHeight="1" hidden="1">
      <c r="A63" s="29" t="s">
        <v>104</v>
      </c>
      <c r="B63" s="23" t="s">
        <v>105</v>
      </c>
      <c r="C63" s="54">
        <f>C64</f>
        <v>0</v>
      </c>
      <c r="D63" s="34">
        <f>D64</f>
        <v>0</v>
      </c>
      <c r="E63" s="34">
        <f>E64</f>
        <v>0</v>
      </c>
      <c r="F63" s="33" t="e">
        <f t="shared" si="0"/>
        <v>#DIV/0!</v>
      </c>
      <c r="G63" s="27" t="e">
        <f t="shared" si="1"/>
        <v>#DIV/0!</v>
      </c>
    </row>
    <row r="64" spans="1:7" s="18" customFormat="1" ht="99" customHeight="1" hidden="1">
      <c r="A64" s="25" t="s">
        <v>103</v>
      </c>
      <c r="B64" s="24" t="s">
        <v>102</v>
      </c>
      <c r="C64" s="55">
        <v>0</v>
      </c>
      <c r="D64" s="52">
        <v>0</v>
      </c>
      <c r="E64" s="35">
        <v>0</v>
      </c>
      <c r="F64" s="33" t="e">
        <f t="shared" si="0"/>
        <v>#DIV/0!</v>
      </c>
      <c r="G64" s="33" t="e">
        <f t="shared" si="1"/>
        <v>#DIV/0!</v>
      </c>
    </row>
    <row r="65" spans="1:7" ht="75" customHeight="1">
      <c r="A65" s="17" t="s">
        <v>99</v>
      </c>
      <c r="B65" s="21" t="s">
        <v>100</v>
      </c>
      <c r="C65" s="27">
        <f>C66</f>
        <v>2160.87</v>
      </c>
      <c r="D65" s="27">
        <f>D66</f>
        <v>1908.36</v>
      </c>
      <c r="E65" s="27">
        <f>E66</f>
        <v>1854.24</v>
      </c>
      <c r="F65" s="27">
        <f t="shared" si="0"/>
        <v>85.80988213080842</v>
      </c>
      <c r="G65" s="27">
        <v>0</v>
      </c>
    </row>
    <row r="66" spans="1:7" s="18" customFormat="1" ht="78.75" customHeight="1">
      <c r="A66" s="19" t="s">
        <v>118</v>
      </c>
      <c r="B66" s="20" t="s">
        <v>101</v>
      </c>
      <c r="C66" s="28">
        <v>2160.87</v>
      </c>
      <c r="D66" s="33">
        <v>1908.36</v>
      </c>
      <c r="E66" s="33">
        <v>1854.24</v>
      </c>
      <c r="F66" s="33">
        <f t="shared" si="0"/>
        <v>85.80988213080842</v>
      </c>
      <c r="G66" s="43">
        <v>0</v>
      </c>
    </row>
    <row r="67" spans="1:7" ht="37.5">
      <c r="A67" s="11" t="s">
        <v>60</v>
      </c>
      <c r="B67" s="12" t="s">
        <v>61</v>
      </c>
      <c r="C67" s="27">
        <f>C68</f>
        <v>-9406.88</v>
      </c>
      <c r="D67" s="27">
        <f>D68</f>
        <v>-9406.88</v>
      </c>
      <c r="E67" s="27">
        <f>E68</f>
        <v>-9406.88</v>
      </c>
      <c r="F67" s="27">
        <f t="shared" si="0"/>
        <v>100</v>
      </c>
      <c r="G67" s="44">
        <f t="shared" si="1"/>
        <v>100</v>
      </c>
    </row>
    <row r="68" spans="1:7" ht="56.25">
      <c r="A68" s="15" t="s">
        <v>125</v>
      </c>
      <c r="B68" s="16" t="s">
        <v>126</v>
      </c>
      <c r="C68" s="28">
        <v>-9406.88</v>
      </c>
      <c r="D68" s="33">
        <v>-9406.88</v>
      </c>
      <c r="E68" s="26">
        <v>-9406.88</v>
      </c>
      <c r="F68" s="33">
        <f t="shared" si="0"/>
        <v>100</v>
      </c>
      <c r="G68" s="43">
        <f t="shared" si="1"/>
        <v>100</v>
      </c>
    </row>
    <row r="69" spans="1:7" ht="25.5" customHeight="1">
      <c r="A69" s="11"/>
      <c r="B69" s="12" t="s">
        <v>58</v>
      </c>
      <c r="C69" s="27">
        <f>C7+C55</f>
        <v>19763883.509999998</v>
      </c>
      <c r="D69" s="27">
        <f>D7+D55</f>
        <v>9522913.469999999</v>
      </c>
      <c r="E69" s="27">
        <f>E7+E55</f>
        <v>9965021.719999999</v>
      </c>
      <c r="F69" s="27">
        <f t="shared" si="0"/>
        <v>50.42036255150949</v>
      </c>
      <c r="G69" s="44">
        <f t="shared" si="1"/>
        <v>104.64257342453831</v>
      </c>
    </row>
    <row r="70" spans="3:7" s="49" customFormat="1" ht="31.5" customHeight="1">
      <c r="C70" s="50"/>
      <c r="D70" s="50"/>
      <c r="E70" s="50"/>
      <c r="G70" s="45"/>
    </row>
    <row r="71" spans="3:5" ht="15">
      <c r="C71" s="51"/>
      <c r="D71" s="51"/>
      <c r="E71" s="50"/>
    </row>
    <row r="72" spans="4:5" ht="15">
      <c r="D72" s="51"/>
      <c r="E72" s="50"/>
    </row>
    <row r="73" spans="4:5" ht="15">
      <c r="D73" s="51"/>
      <c r="E73" s="51"/>
    </row>
    <row r="74" spans="4:5" ht="15">
      <c r="D74" s="51"/>
      <c r="E74" s="51"/>
    </row>
    <row r="75" spans="4:5" ht="15">
      <c r="D75" s="51"/>
      <c r="E75" s="51"/>
    </row>
  </sheetData>
  <sheetProtection/>
  <mergeCells count="3">
    <mergeCell ref="A2:F2"/>
    <mergeCell ref="A3:F3"/>
    <mergeCell ref="A4:F4"/>
  </mergeCells>
  <printOptions/>
  <pageMargins left="0.7874015748031497" right="0.3937007874015748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Татьяна Ивановна</dc:creator>
  <cp:keywords/>
  <dc:description/>
  <cp:lastModifiedBy>Мартынюк Никита Анатольевич</cp:lastModifiedBy>
  <cp:lastPrinted>2021-07-07T11:12:56Z</cp:lastPrinted>
  <dcterms:created xsi:type="dcterms:W3CDTF">2012-12-03T09:39:47Z</dcterms:created>
  <dcterms:modified xsi:type="dcterms:W3CDTF">2021-07-15T07:39:22Z</dcterms:modified>
  <cp:category/>
  <cp:version/>
  <cp:contentType/>
  <cp:contentStatus/>
</cp:coreProperties>
</file>