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9960" activeTab="0"/>
  </bookViews>
  <sheets>
    <sheet name="лист" sheetId="1" r:id="rId1"/>
  </sheets>
  <definedNames>
    <definedName name="_xlnm.Print_Titles" localSheetId="0">'лист'!$6:$6</definedName>
  </definedNames>
  <calcPr fullCalcOnLoad="1"/>
</workbook>
</file>

<file path=xl/sharedStrings.xml><?xml version="1.0" encoding="utf-8"?>
<sst xmlns="http://schemas.openxmlformats.org/spreadsheetml/2006/main" count="128" uniqueCount="128">
  <si>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</si>
  <si>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</si>
  <si>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</si>
  <si>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</si>
  <si>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</si>
  <si>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</si>
  <si>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</si>
  <si>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</si>
  <si>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</si>
  <si>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</si>
  <si>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</si>
  <si>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</si>
  <si>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</si>
  <si>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</si>
  <si>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</si>
  <si>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</si>
  <si>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</si>
  <si>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</si>
  <si>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</si>
  <si>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</si>
  <si>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</si>
  <si>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</si>
  <si>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</si>
  <si>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</si>
  <si>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</si>
  <si>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</si>
  <si>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</si>
  <si>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</si>
  <si>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</si>
  <si>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</si>
  <si>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</si>
  <si>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</si>
  <si>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</si>
  <si>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</si>
  <si>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</si>
  <si>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</si>
  <si>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</si>
  <si>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</si>
  <si>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</si>
  <si>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</si>
  <si>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</si>
  <si>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</si>
  <si>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</si>
  <si>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</si>
  <si>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</si>
  <si>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</si>
  <si>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</si>
  <si>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</si>
  <si>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</si>
  <si>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</si>
  <si>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</si>
  <si>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</si>
  <si>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</si>
  <si>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</si>
  <si>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</si>
  <si>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</si>
  <si>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</si>
  <si>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</si>
  <si>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</si>
  <si>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</si>
  <si>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</si>
  <si>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</si>
  <si>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</si>
  <si>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</si>
  <si>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</si>
  <si>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</si>
  <si>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</si>
  <si>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</si>
  <si>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</si>
  <si>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</si>
  <si>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</si>
  <si>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</si>
  <si>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</si>
  <si>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</si>
  <si>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</si>
  <si>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</si>
  <si>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</si>
  <si>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</si>
  <si>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</si>
  <si>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</si>
  <si>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</si>
  <si>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</si>
  <si>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</si>
  <si>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</si>
  <si>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</si>
  <si>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</si>
  <si>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Возврат прочих остатков субсидий,  субвенций  и иных межбюджетных трансфертов, имеющих целевое назначение, прошлых лет из бюджетов городских округов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</si>
  <si>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</si>
  <si>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</si>
  <si>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</si>
  <si>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</si>
  <si>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</si>
  <si>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</si>
  <si>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</si>
  <si>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</si>
  <si>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</si>
  <si>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</si>
  <si>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</si>
  <si>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</si>
  <si>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 xml:space="preserve">050 2 19 60010 04 0000 150 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</si>
  <si>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</si>
  <si>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</si>
  <si>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</si>
  <si>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</si>
  <si>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</si>
  <si>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</si>
  <si>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</si>
  <si>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</si>
  <si>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</si>
  <si>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</si>
  <si>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</si>
  <si>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</si>
  <si>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</si>
  <si>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</si>
  <si>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</si>
  <si>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</si>
  <si>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% исполнения к 
утверждённому 
плану 2020 года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</si>
  <si>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</si>
  <si>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</si>
  <si>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</si>
  <si>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</si>
  <si>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Утверждено 
по бюджету 
на 2020 год, 
тыс. рублей</t>
  </si>
  <si>
    <t>План на
9 месяцев
2020 года, 
тыс. рублей</t>
  </si>
  <si>
    <t>% исполнения 
к плану
9 месяцев 
2020 года</t>
  </si>
  <si>
    <t>бюджета города Нижневартовска по доходам на 01.10.2020</t>
  </si>
  <si>
    <t>050 2 18 00000 04 0000 150</t>
  </si>
  <si>
    <t>Фактическое 
исполнение 
на 01.10.2020, 
тыс. рублей</t>
  </si>
  <si>
    <t>Приложение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</si>
</sst>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0" xfId="0" applyNumberFormat="1" applyFont="1" applyBorder="1" applyAlignment="1">
      <alignment horizontal="right"/>
    </xf>
    <xf numFmtId="0" fontId="55" fillId="0" borderId="11" xfId="0" applyNumberFormat="1" applyFont="1" applyBorder="1" applyAlignment="1">
      <alignment horizontal="justify" wrapText="1"/>
    </xf>
    <xf numFmtId="49" fontId="56" fillId="0" borderId="11" xfId="0" applyNumberFormat="1" applyFont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/>
    </xf>
    <xf numFmtId="0" fontId="56" fillId="33" borderId="11" xfId="0" applyNumberFormat="1" applyFont="1" applyFill="1" applyBorder="1" applyAlignment="1">
      <alignment horizontal="justify" wrapText="1"/>
    </xf>
    <xf numFmtId="4" fontId="56" fillId="33" borderId="11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right"/>
    </xf>
    <xf numFmtId="0" fontId="55" fillId="0" borderId="11" xfId="0" applyFont="1" applyBorder="1" applyAlignment="1">
      <alignment horizontal="justify" wrapText="1"/>
    </xf>
    <xf numFmtId="0" fontId="55" fillId="0" borderId="11" xfId="0" applyFont="1" applyBorder="1" applyAlignment="1">
      <alignment horizontal="right"/>
    </xf>
    <xf numFmtId="0" fontId="56" fillId="33" borderId="11" xfId="0" applyFont="1" applyFill="1" applyBorder="1" applyAlignment="1">
      <alignment horizontal="right"/>
    </xf>
    <xf numFmtId="0" fontId="56" fillId="33" borderId="11" xfId="0" applyFont="1" applyFill="1" applyBorder="1" applyAlignment="1">
      <alignment horizontal="justify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2" fillId="33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1" xfId="0" applyFont="1" applyFill="1" applyBorder="1" applyAlignment="1">
      <alignment horizontal="right"/>
    </xf>
    <xf numFmtId="0" fontId="55" fillId="34" borderId="11" xfId="0" applyFont="1" applyFill="1" applyBorder="1" applyAlignment="1">
      <alignment horizontal="justify" wrapText="1"/>
    </xf>
    <xf numFmtId="0" fontId="56" fillId="33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56" fillId="33" borderId="14" xfId="0" applyNumberFormat="1" applyFont="1" applyFill="1" applyBorder="1" applyAlignment="1">
      <alignment horizontal="center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right" vertical="center" wrapText="1"/>
    </xf>
    <xf numFmtId="187" fontId="56" fillId="33" borderId="11" xfId="0" applyNumberFormat="1" applyFont="1" applyFill="1" applyBorder="1" applyAlignment="1">
      <alignment horizontal="center" vertical="center" wrapText="1"/>
    </xf>
    <xf numFmtId="187" fontId="55" fillId="34" borderId="11" xfId="0" applyNumberFormat="1" applyFont="1" applyFill="1" applyBorder="1" applyAlignment="1">
      <alignment horizontal="center" vertical="center" wrapText="1"/>
    </xf>
    <xf numFmtId="187" fontId="56" fillId="34" borderId="11" xfId="0" applyNumberFormat="1" applyFont="1" applyFill="1" applyBorder="1" applyAlignment="1">
      <alignment horizontal="center" vertical="center" wrapText="1"/>
    </xf>
    <xf numFmtId="0" fontId="55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7" fillId="34" borderId="11" xfId="0" applyNumberFormat="1" applyFont="1" applyFill="1" applyBorder="1" applyAlignment="1">
      <alignment horizontal="center" wrapText="1"/>
    </xf>
    <xf numFmtId="0" fontId="56" fillId="34" borderId="10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49" fontId="2" fillId="34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187" fontId="2" fillId="33" borderId="11" xfId="0" applyNumberFormat="1" applyFont="1" applyFill="1" applyBorder="1" applyAlignment="1">
      <alignment horizontal="center" vertical="center" wrapText="1"/>
    </xf>
    <xf numFmtId="187" fontId="2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4" fontId="59" fillId="33" borderId="11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88" fontId="36" fillId="0" borderId="0" xfId="63" applyNumberFormat="1" applyFont="1" applyFill="1" applyAlignment="1">
      <alignment horizontal="right"/>
    </xf>
    <xf numFmtId="0" fontId="56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0" customWidth="1"/>
    <col min="4" max="4" width="21.8515625" style="44" customWidth="1"/>
    <col min="5" max="5" width="22.57421875" style="0" customWidth="1"/>
    <col min="6" max="6" width="21.421875" style="0" customWidth="1"/>
    <col min="7" max="7" width="21.140625" style="53" customWidth="1"/>
    <col min="10" max="10" width="18.00390625" style="0" customWidth="1"/>
  </cols>
  <sheetData>
    <row r="1" spans="4:7" s="62" customFormat="1" ht="18.75">
      <c r="D1" s="63"/>
      <c r="G1" s="64" t="s">
        <v>127</v>
      </c>
    </row>
    <row r="2" spans="1:7" ht="18.75">
      <c r="A2" s="60" t="s">
        <v>59</v>
      </c>
      <c r="B2" s="60"/>
      <c r="C2" s="60"/>
      <c r="D2" s="60"/>
      <c r="E2" s="60"/>
      <c r="F2" s="60"/>
      <c r="G2" s="60"/>
    </row>
    <row r="3" spans="1:7" ht="18.75">
      <c r="A3" s="60" t="s">
        <v>124</v>
      </c>
      <c r="B3" s="60"/>
      <c r="C3" s="60"/>
      <c r="D3" s="60"/>
      <c r="E3" s="60"/>
      <c r="F3" s="60"/>
      <c r="G3" s="60"/>
    </row>
    <row r="4" spans="1:7" ht="15.75">
      <c r="A4" s="61"/>
      <c r="B4" s="61"/>
      <c r="C4" s="61"/>
      <c r="D4" s="61"/>
      <c r="E4" s="61"/>
      <c r="F4" s="61"/>
      <c r="G4" s="61"/>
    </row>
    <row r="5" spans="1:7" ht="18.75">
      <c r="A5" s="1"/>
      <c r="B5" s="1"/>
      <c r="C5" s="1"/>
      <c r="D5" s="43"/>
      <c r="E5" s="3"/>
      <c r="F5" s="2"/>
      <c r="G5" s="48"/>
    </row>
    <row r="6" spans="1:7" ht="99.75" customHeight="1">
      <c r="A6" s="6" t="s">
        <v>0</v>
      </c>
      <c r="B6" s="6" t="s">
        <v>1</v>
      </c>
      <c r="C6" s="7" t="s">
        <v>121</v>
      </c>
      <c r="D6" s="45" t="s">
        <v>122</v>
      </c>
      <c r="E6" s="6" t="s">
        <v>126</v>
      </c>
      <c r="F6" s="6" t="s">
        <v>116</v>
      </c>
      <c r="G6" s="49" t="s">
        <v>123</v>
      </c>
    </row>
    <row r="7" spans="1:7" ht="27" customHeight="1">
      <c r="A7" s="8"/>
      <c r="B7" s="9" t="s">
        <v>2</v>
      </c>
      <c r="C7" s="10">
        <f>SUM(C8,C23)</f>
        <v>8685801.06</v>
      </c>
      <c r="D7" s="31">
        <f>SUM(D8,D23)</f>
        <v>6164908.819999999</v>
      </c>
      <c r="E7" s="10">
        <f>SUM(E8,E23)</f>
        <v>6188881.01</v>
      </c>
      <c r="F7" s="36">
        <f aca="true" t="shared" si="0" ref="F7:F23">E7/C7*100</f>
        <v>71.25285241105901</v>
      </c>
      <c r="G7" s="50">
        <f aca="true" t="shared" si="1" ref="G7:G23">E7/D7*100</f>
        <v>100.38884906005796</v>
      </c>
    </row>
    <row r="8" spans="1:7" s="40" customFormat="1" ht="27" customHeight="1">
      <c r="A8" s="39"/>
      <c r="B8" s="41" t="s">
        <v>108</v>
      </c>
      <c r="C8" s="10">
        <f>SUM(C9,C10,C12,C17,C21:C22)</f>
        <v>7620703.47</v>
      </c>
      <c r="D8" s="46">
        <f>SUM(D9,D10,D12,D17,D21:D22)</f>
        <v>5430321.14</v>
      </c>
      <c r="E8" s="46">
        <f>SUM(E9,E10,E12,E17,E21:E22)</f>
        <v>5356510.649999999</v>
      </c>
      <c r="F8" s="38">
        <f t="shared" si="0"/>
        <v>70.28892635813318</v>
      </c>
      <c r="G8" s="51">
        <f t="shared" si="1"/>
        <v>98.64077117914245</v>
      </c>
    </row>
    <row r="9" spans="1:7" ht="30.75" customHeight="1">
      <c r="A9" s="4" t="s">
        <v>3</v>
      </c>
      <c r="B9" s="5" t="s">
        <v>4</v>
      </c>
      <c r="C9" s="29">
        <v>5876377.27</v>
      </c>
      <c r="D9" s="47">
        <v>4187882.85</v>
      </c>
      <c r="E9" s="30">
        <v>4116242.25</v>
      </c>
      <c r="F9" s="37">
        <f t="shared" si="0"/>
        <v>70.04727676376709</v>
      </c>
      <c r="G9" s="52">
        <f t="shared" si="1"/>
        <v>98.28933610213093</v>
      </c>
    </row>
    <row r="10" spans="1:7" ht="37.5">
      <c r="A10" s="11" t="s">
        <v>64</v>
      </c>
      <c r="B10" s="9" t="s">
        <v>65</v>
      </c>
      <c r="C10" s="10">
        <f>C11</f>
        <v>28439.74</v>
      </c>
      <c r="D10" s="31">
        <f>D11</f>
        <v>17412.23</v>
      </c>
      <c r="E10" s="31">
        <f>E11</f>
        <v>18765.46</v>
      </c>
      <c r="F10" s="36">
        <f t="shared" si="0"/>
        <v>65.98323332069842</v>
      </c>
      <c r="G10" s="50">
        <f t="shared" si="1"/>
        <v>107.7717213705539</v>
      </c>
    </row>
    <row r="11" spans="1:7" ht="37.5">
      <c r="A11" s="4" t="s">
        <v>66</v>
      </c>
      <c r="B11" s="5" t="s">
        <v>67</v>
      </c>
      <c r="C11" s="29">
        <v>28439.74</v>
      </c>
      <c r="D11" s="47">
        <v>17412.23</v>
      </c>
      <c r="E11" s="30">
        <v>18765.46</v>
      </c>
      <c r="F11" s="37">
        <f t="shared" si="0"/>
        <v>65.98323332069842</v>
      </c>
      <c r="G11" s="52">
        <f t="shared" si="1"/>
        <v>107.7717213705539</v>
      </c>
    </row>
    <row r="12" spans="1:7" ht="29.25" customHeight="1">
      <c r="A12" s="11" t="s">
        <v>5</v>
      </c>
      <c r="B12" s="9" t="s">
        <v>6</v>
      </c>
      <c r="C12" s="10">
        <f>SUM(C13:C16)</f>
        <v>1262102</v>
      </c>
      <c r="D12" s="31">
        <f>SUM(D13:D16)</f>
        <v>975225.96</v>
      </c>
      <c r="E12" s="31">
        <f>SUM(E13:E16)</f>
        <v>949437.1100000001</v>
      </c>
      <c r="F12" s="36">
        <f t="shared" si="0"/>
        <v>75.22665442254272</v>
      </c>
      <c r="G12" s="50">
        <f t="shared" si="1"/>
        <v>97.35560259285963</v>
      </c>
    </row>
    <row r="13" spans="1:7" ht="37.5">
      <c r="A13" s="4" t="s">
        <v>7</v>
      </c>
      <c r="B13" s="5" t="s">
        <v>8</v>
      </c>
      <c r="C13" s="29">
        <v>1015836</v>
      </c>
      <c r="D13" s="47">
        <v>801322.6</v>
      </c>
      <c r="E13" s="30">
        <v>802029.69</v>
      </c>
      <c r="F13" s="37">
        <f t="shared" si="0"/>
        <v>78.95267444745018</v>
      </c>
      <c r="G13" s="52">
        <f t="shared" si="1"/>
        <v>100.0882403666139</v>
      </c>
    </row>
    <row r="14" spans="1:7" ht="27.75" customHeight="1">
      <c r="A14" s="4" t="s">
        <v>9</v>
      </c>
      <c r="B14" s="5" t="s">
        <v>10</v>
      </c>
      <c r="C14" s="29">
        <v>168480</v>
      </c>
      <c r="D14" s="47">
        <v>127735</v>
      </c>
      <c r="E14" s="30">
        <v>106288.55</v>
      </c>
      <c r="F14" s="37">
        <f t="shared" si="0"/>
        <v>63.08674620132953</v>
      </c>
      <c r="G14" s="52">
        <f t="shared" si="1"/>
        <v>83.21020080635691</v>
      </c>
    </row>
    <row r="15" spans="1:7" ht="24" customHeight="1">
      <c r="A15" s="4" t="s">
        <v>11</v>
      </c>
      <c r="B15" s="5" t="s">
        <v>50</v>
      </c>
      <c r="C15" s="29">
        <v>1286</v>
      </c>
      <c r="D15" s="47">
        <v>1160.36</v>
      </c>
      <c r="E15" s="30">
        <v>250.93</v>
      </c>
      <c r="F15" s="37">
        <f t="shared" si="0"/>
        <v>19.51244167962675</v>
      </c>
      <c r="G15" s="52">
        <f t="shared" si="1"/>
        <v>21.625185287324626</v>
      </c>
    </row>
    <row r="16" spans="1:7" ht="40.5" customHeight="1">
      <c r="A16" s="4" t="s">
        <v>68</v>
      </c>
      <c r="B16" s="5" t="s">
        <v>70</v>
      </c>
      <c r="C16" s="29">
        <v>76500</v>
      </c>
      <c r="D16" s="47">
        <v>45008</v>
      </c>
      <c r="E16" s="30">
        <v>40867.94</v>
      </c>
      <c r="F16" s="37">
        <f t="shared" si="0"/>
        <v>53.422143790849674</v>
      </c>
      <c r="G16" s="52">
        <f t="shared" si="1"/>
        <v>90.80150195520797</v>
      </c>
    </row>
    <row r="17" spans="1:7" ht="33.75" customHeight="1">
      <c r="A17" s="11" t="s">
        <v>12</v>
      </c>
      <c r="B17" s="9" t="s">
        <v>13</v>
      </c>
      <c r="C17" s="10">
        <f>SUM(C18:C20)</f>
        <v>409779.45999999996</v>
      </c>
      <c r="D17" s="31">
        <f>SUM(D18:D20)</f>
        <v>217687.5</v>
      </c>
      <c r="E17" s="31">
        <f>SUM(E18:E20)</f>
        <v>232492.56</v>
      </c>
      <c r="F17" s="36">
        <f t="shared" si="0"/>
        <v>56.73602088303792</v>
      </c>
      <c r="G17" s="50">
        <f t="shared" si="1"/>
        <v>106.80106115417742</v>
      </c>
    </row>
    <row r="18" spans="1:7" ht="53.25" customHeight="1">
      <c r="A18" s="4" t="s">
        <v>14</v>
      </c>
      <c r="B18" s="5" t="s">
        <v>15</v>
      </c>
      <c r="C18" s="29">
        <v>108322.9</v>
      </c>
      <c r="D18" s="47">
        <v>31658</v>
      </c>
      <c r="E18" s="30">
        <v>26802.78</v>
      </c>
      <c r="F18" s="37">
        <f t="shared" si="0"/>
        <v>24.74341067308944</v>
      </c>
      <c r="G18" s="52">
        <f t="shared" si="1"/>
        <v>84.66352896582222</v>
      </c>
    </row>
    <row r="19" spans="1:7" s="21" customFormat="1" ht="32.25" customHeight="1">
      <c r="A19" s="4" t="s">
        <v>110</v>
      </c>
      <c r="B19" s="5" t="s">
        <v>111</v>
      </c>
      <c r="C19" s="29">
        <v>126115.6</v>
      </c>
      <c r="D19" s="47">
        <v>66537.9</v>
      </c>
      <c r="E19" s="30">
        <v>63750.4</v>
      </c>
      <c r="F19" s="37">
        <f>E19/C19*100</f>
        <v>50.54917869002724</v>
      </c>
      <c r="G19" s="52">
        <f>E19/D19*100</f>
        <v>95.81065828648035</v>
      </c>
    </row>
    <row r="20" spans="1:7" ht="30" customHeight="1">
      <c r="A20" s="4" t="s">
        <v>16</v>
      </c>
      <c r="B20" s="5" t="s">
        <v>17</v>
      </c>
      <c r="C20" s="29">
        <v>175340.96</v>
      </c>
      <c r="D20" s="47">
        <v>119491.6</v>
      </c>
      <c r="E20" s="30">
        <v>141939.38</v>
      </c>
      <c r="F20" s="37">
        <f t="shared" si="0"/>
        <v>80.95049781865002</v>
      </c>
      <c r="G20" s="52">
        <f t="shared" si="1"/>
        <v>118.7860736654292</v>
      </c>
    </row>
    <row r="21" spans="1:7" ht="36.75" customHeight="1">
      <c r="A21" s="11" t="s">
        <v>18</v>
      </c>
      <c r="B21" s="9" t="s">
        <v>19</v>
      </c>
      <c r="C21" s="10">
        <v>44005</v>
      </c>
      <c r="D21" s="31">
        <v>32112.6</v>
      </c>
      <c r="E21" s="31">
        <v>39573.27</v>
      </c>
      <c r="F21" s="36">
        <f t="shared" si="0"/>
        <v>89.92903079195546</v>
      </c>
      <c r="G21" s="50">
        <f t="shared" si="1"/>
        <v>123.23284318304964</v>
      </c>
    </row>
    <row r="22" spans="1:7" ht="37.5">
      <c r="A22" s="11" t="s">
        <v>20</v>
      </c>
      <c r="B22" s="9" t="s">
        <v>51</v>
      </c>
      <c r="C22" s="10">
        <v>0</v>
      </c>
      <c r="D22" s="31">
        <v>0</v>
      </c>
      <c r="E22" s="31">
        <v>0</v>
      </c>
      <c r="F22" s="36">
        <v>0</v>
      </c>
      <c r="G22" s="50">
        <v>0</v>
      </c>
    </row>
    <row r="23" spans="1:7" s="40" customFormat="1" ht="29.25" customHeight="1">
      <c r="A23" s="42"/>
      <c r="B23" s="41" t="s">
        <v>109</v>
      </c>
      <c r="C23" s="10">
        <f>SUM(C24,C34,C36,C40,C49,C50)</f>
        <v>1065097.59</v>
      </c>
      <c r="D23" s="46">
        <f>SUM(D24,D34,D36,D40,D49,D50)</f>
        <v>734587.68</v>
      </c>
      <c r="E23" s="57">
        <f>SUM(E24,E34,E36,E40,E49,E50)</f>
        <v>832370.3600000001</v>
      </c>
      <c r="F23" s="38">
        <f t="shared" si="0"/>
        <v>78.1496801621718</v>
      </c>
      <c r="G23" s="51">
        <f t="shared" si="1"/>
        <v>113.31123331662738</v>
      </c>
    </row>
    <row r="24" spans="1:7" ht="37.5">
      <c r="A24" s="11" t="s">
        <v>21</v>
      </c>
      <c r="B24" s="9" t="s">
        <v>22</v>
      </c>
      <c r="C24" s="10">
        <f>SUM(C25:C33)</f>
        <v>686035.6900000001</v>
      </c>
      <c r="D24" s="31">
        <f>SUM(D25:D33)</f>
        <v>392235.08999999997</v>
      </c>
      <c r="E24" s="31">
        <f>SUM(E25:E33)</f>
        <v>430643.76</v>
      </c>
      <c r="F24" s="36">
        <f aca="true" t="shared" si="2" ref="F24:F33">E24/C24*100</f>
        <v>62.7727924767296</v>
      </c>
      <c r="G24" s="50">
        <f>E24/D24*100</f>
        <v>109.79225749537096</v>
      </c>
    </row>
    <row r="25" spans="1:10" ht="60.75" customHeight="1">
      <c r="A25" s="4" t="s">
        <v>75</v>
      </c>
      <c r="B25" s="5" t="s">
        <v>23</v>
      </c>
      <c r="C25" s="29">
        <v>5920.29</v>
      </c>
      <c r="D25" s="47">
        <v>5920.29</v>
      </c>
      <c r="E25" s="30">
        <v>7523.74</v>
      </c>
      <c r="F25" s="37">
        <f t="shared" si="2"/>
        <v>127.08397730516579</v>
      </c>
      <c r="G25" s="52">
        <f>E25/D25*100</f>
        <v>127.08397730516579</v>
      </c>
      <c r="J25" s="56"/>
    </row>
    <row r="26" spans="1:7" ht="94.5" customHeight="1">
      <c r="A26" s="4" t="s">
        <v>24</v>
      </c>
      <c r="B26" s="5" t="s">
        <v>25</v>
      </c>
      <c r="C26" s="29">
        <v>580000</v>
      </c>
      <c r="D26" s="47">
        <v>318000</v>
      </c>
      <c r="E26" s="30">
        <v>374423.05</v>
      </c>
      <c r="F26" s="37">
        <f t="shared" si="2"/>
        <v>64.55569827586207</v>
      </c>
      <c r="G26" s="52">
        <f aca="true" t="shared" si="3" ref="G26:G36">E26/D26*100</f>
        <v>117.74309748427672</v>
      </c>
    </row>
    <row r="27" spans="1:7" ht="72.75" customHeight="1">
      <c r="A27" s="4" t="s">
        <v>76</v>
      </c>
      <c r="B27" s="5" t="s">
        <v>26</v>
      </c>
      <c r="C27" s="29">
        <v>650</v>
      </c>
      <c r="D27" s="47">
        <v>300</v>
      </c>
      <c r="E27" s="30">
        <v>935.19</v>
      </c>
      <c r="F27" s="37">
        <f t="shared" si="2"/>
        <v>143.87538461538463</v>
      </c>
      <c r="G27" s="52">
        <f t="shared" si="3"/>
        <v>311.73</v>
      </c>
    </row>
    <row r="28" spans="1:7" ht="75">
      <c r="A28" s="4" t="s">
        <v>27</v>
      </c>
      <c r="B28" s="5" t="s">
        <v>71</v>
      </c>
      <c r="C28" s="29">
        <v>1603.22</v>
      </c>
      <c r="D28" s="47">
        <v>1154.35</v>
      </c>
      <c r="E28" s="30">
        <v>1452.71</v>
      </c>
      <c r="F28" s="37">
        <f t="shared" si="2"/>
        <v>90.61201831314479</v>
      </c>
      <c r="G28" s="52">
        <f t="shared" si="3"/>
        <v>125.84658032659073</v>
      </c>
    </row>
    <row r="29" spans="1:7" ht="39" customHeight="1">
      <c r="A29" s="4" t="s">
        <v>89</v>
      </c>
      <c r="B29" s="12" t="s">
        <v>63</v>
      </c>
      <c r="C29" s="29">
        <v>77947.82</v>
      </c>
      <c r="D29" s="47">
        <v>52940</v>
      </c>
      <c r="E29" s="30">
        <v>39759.41</v>
      </c>
      <c r="F29" s="37">
        <f t="shared" si="2"/>
        <v>51.007725424521176</v>
      </c>
      <c r="G29" s="52">
        <f t="shared" si="3"/>
        <v>75.10277672837175</v>
      </c>
    </row>
    <row r="30" spans="1:7" ht="111.75" customHeight="1">
      <c r="A30" s="4" t="s">
        <v>79</v>
      </c>
      <c r="B30" s="12" t="s">
        <v>80</v>
      </c>
      <c r="C30" s="29">
        <v>0</v>
      </c>
      <c r="D30" s="47">
        <v>0</v>
      </c>
      <c r="E30" s="30">
        <v>5.59</v>
      </c>
      <c r="F30" s="37">
        <v>0</v>
      </c>
      <c r="G30" s="52">
        <v>0</v>
      </c>
    </row>
    <row r="31" spans="1:7" s="21" customFormat="1" ht="98.25" customHeight="1">
      <c r="A31" s="4" t="s">
        <v>112</v>
      </c>
      <c r="B31" s="12" t="s">
        <v>113</v>
      </c>
      <c r="C31" s="29">
        <v>0</v>
      </c>
      <c r="D31" s="47">
        <v>0</v>
      </c>
      <c r="E31" s="30">
        <v>0.01</v>
      </c>
      <c r="F31" s="37">
        <v>0</v>
      </c>
      <c r="G31" s="52">
        <v>0</v>
      </c>
    </row>
    <row r="32" spans="1:7" ht="56.25">
      <c r="A32" s="4" t="s">
        <v>74</v>
      </c>
      <c r="B32" s="5" t="s">
        <v>28</v>
      </c>
      <c r="C32" s="29">
        <v>1010.45</v>
      </c>
      <c r="D32" s="47">
        <v>1010.45</v>
      </c>
      <c r="E32" s="30">
        <v>604.43</v>
      </c>
      <c r="F32" s="37">
        <f t="shared" si="2"/>
        <v>59.81790291454302</v>
      </c>
      <c r="G32" s="52">
        <f t="shared" si="3"/>
        <v>59.81790291454302</v>
      </c>
    </row>
    <row r="33" spans="1:7" ht="93.75">
      <c r="A33" s="4" t="s">
        <v>73</v>
      </c>
      <c r="B33" s="5" t="s">
        <v>52</v>
      </c>
      <c r="C33" s="29">
        <v>18903.91</v>
      </c>
      <c r="D33" s="47">
        <v>12910</v>
      </c>
      <c r="E33" s="30">
        <v>5939.63</v>
      </c>
      <c r="F33" s="37">
        <f t="shared" si="2"/>
        <v>31.420113616706807</v>
      </c>
      <c r="G33" s="52">
        <f t="shared" si="3"/>
        <v>46.00797831138652</v>
      </c>
    </row>
    <row r="34" spans="1:7" ht="30" customHeight="1">
      <c r="A34" s="11" t="s">
        <v>29</v>
      </c>
      <c r="B34" s="9" t="s">
        <v>30</v>
      </c>
      <c r="C34" s="10">
        <f>C35</f>
        <v>20559.02</v>
      </c>
      <c r="D34" s="31">
        <f>D35</f>
        <v>18360.46</v>
      </c>
      <c r="E34" s="31">
        <f>E35</f>
        <v>25576.84</v>
      </c>
      <c r="F34" s="36">
        <f aca="true" t="shared" si="4" ref="F34:F46">E34/C34*100</f>
        <v>124.40690266364835</v>
      </c>
      <c r="G34" s="36">
        <f t="shared" si="3"/>
        <v>139.30391722211755</v>
      </c>
    </row>
    <row r="35" spans="1:7" ht="27.75" customHeight="1">
      <c r="A35" s="4" t="s">
        <v>53</v>
      </c>
      <c r="B35" s="5" t="s">
        <v>31</v>
      </c>
      <c r="C35" s="29">
        <v>20559.02</v>
      </c>
      <c r="D35" s="47">
        <v>18360.46</v>
      </c>
      <c r="E35" s="30">
        <v>25576.84</v>
      </c>
      <c r="F35" s="37">
        <f t="shared" si="4"/>
        <v>124.40690266364835</v>
      </c>
      <c r="G35" s="52">
        <f>E35/D35*100</f>
        <v>139.30391722211755</v>
      </c>
    </row>
    <row r="36" spans="1:7" ht="37.5">
      <c r="A36" s="11" t="s">
        <v>32</v>
      </c>
      <c r="B36" s="9" t="s">
        <v>94</v>
      </c>
      <c r="C36" s="10">
        <f>SUM(C37:C39)</f>
        <v>9679.869999999999</v>
      </c>
      <c r="D36" s="31">
        <f>SUM(D37:D39)</f>
        <v>9026.34</v>
      </c>
      <c r="E36" s="31">
        <f>SUM(E37:E39)</f>
        <v>24784.19</v>
      </c>
      <c r="F36" s="36">
        <f t="shared" si="4"/>
        <v>256.0384591941834</v>
      </c>
      <c r="G36" s="36">
        <f t="shared" si="3"/>
        <v>274.576295597108</v>
      </c>
    </row>
    <row r="37" spans="1:7" ht="37.5">
      <c r="A37" s="4" t="s">
        <v>81</v>
      </c>
      <c r="B37" s="5" t="s">
        <v>33</v>
      </c>
      <c r="C37" s="29">
        <v>1810.72</v>
      </c>
      <c r="D37" s="47">
        <v>1378.29</v>
      </c>
      <c r="E37" s="30">
        <v>1803.54</v>
      </c>
      <c r="F37" s="37">
        <f t="shared" si="4"/>
        <v>99.60347265176284</v>
      </c>
      <c r="G37" s="52">
        <f>E37/D37*100</f>
        <v>130.8534488387785</v>
      </c>
    </row>
    <row r="38" spans="1:7" ht="42" customHeight="1">
      <c r="A38" s="4" t="s">
        <v>87</v>
      </c>
      <c r="B38" s="5" t="s">
        <v>82</v>
      </c>
      <c r="C38" s="29">
        <v>180.42</v>
      </c>
      <c r="D38" s="47">
        <v>135.91</v>
      </c>
      <c r="E38" s="30">
        <v>766.3</v>
      </c>
      <c r="F38" s="37">
        <f>E38/C38*100</f>
        <v>424.7311827956989</v>
      </c>
      <c r="G38" s="52">
        <f>E38/D38*100</f>
        <v>563.8290044882643</v>
      </c>
    </row>
    <row r="39" spans="1:7" ht="18.75">
      <c r="A39" s="4" t="s">
        <v>88</v>
      </c>
      <c r="B39" s="5" t="s">
        <v>34</v>
      </c>
      <c r="C39" s="29">
        <v>7688.73</v>
      </c>
      <c r="D39" s="47">
        <v>7512.14</v>
      </c>
      <c r="E39" s="30">
        <v>22214.35</v>
      </c>
      <c r="F39" s="37">
        <f>E39/C39*100</f>
        <v>288.920927123205</v>
      </c>
      <c r="G39" s="52">
        <f>E39/D39*100</f>
        <v>295.71267308649726</v>
      </c>
    </row>
    <row r="40" spans="1:7" ht="35.25" customHeight="1">
      <c r="A40" s="11" t="s">
        <v>35</v>
      </c>
      <c r="B40" s="9" t="s">
        <v>54</v>
      </c>
      <c r="C40" s="10">
        <f>SUM(C41:C48)</f>
        <v>33840.7</v>
      </c>
      <c r="D40" s="31">
        <f>SUM(D41:D48)</f>
        <v>23771.58</v>
      </c>
      <c r="E40" s="31">
        <f>SUM(E41:E48)</f>
        <v>49114.86000000001</v>
      </c>
      <c r="F40" s="36">
        <f>E40/C40*100</f>
        <v>145.1354729659848</v>
      </c>
      <c r="G40" s="36">
        <f aca="true" t="shared" si="5" ref="G40:G48">E40/D40*100</f>
        <v>206.61167663234838</v>
      </c>
    </row>
    <row r="41" spans="1:7" ht="38.25" customHeight="1">
      <c r="A41" s="4" t="s">
        <v>36</v>
      </c>
      <c r="B41" s="5" t="s">
        <v>37</v>
      </c>
      <c r="C41" s="29">
        <v>581.49</v>
      </c>
      <c r="D41" s="47">
        <v>527.4</v>
      </c>
      <c r="E41" s="30">
        <v>2003.49</v>
      </c>
      <c r="F41" s="37">
        <f t="shared" si="4"/>
        <v>344.54418820616</v>
      </c>
      <c r="G41" s="52">
        <f t="shared" si="5"/>
        <v>379.8805460750853</v>
      </c>
    </row>
    <row r="42" spans="1:7" s="21" customFormat="1" ht="96" customHeight="1">
      <c r="A42" s="4" t="s">
        <v>114</v>
      </c>
      <c r="B42" s="5" t="s">
        <v>115</v>
      </c>
      <c r="C42" s="29">
        <v>576.99</v>
      </c>
      <c r="D42" s="47">
        <v>576.99</v>
      </c>
      <c r="E42" s="30">
        <v>1623.17</v>
      </c>
      <c r="F42" s="37">
        <f t="shared" si="4"/>
        <v>281.31683391393267</v>
      </c>
      <c r="G42" s="52">
        <f t="shared" si="5"/>
        <v>281.31683391393267</v>
      </c>
    </row>
    <row r="43" spans="1:7" s="21" customFormat="1" ht="96" customHeight="1">
      <c r="A43" s="4" t="s">
        <v>117</v>
      </c>
      <c r="B43" s="5" t="s">
        <v>118</v>
      </c>
      <c r="C43" s="29">
        <v>0</v>
      </c>
      <c r="D43" s="47">
        <v>0</v>
      </c>
      <c r="E43" s="30">
        <v>0</v>
      </c>
      <c r="F43" s="37">
        <v>0</v>
      </c>
      <c r="G43" s="52">
        <v>0</v>
      </c>
    </row>
    <row r="44" spans="1:7" ht="109.5" customHeight="1">
      <c r="A44" s="4" t="s">
        <v>72</v>
      </c>
      <c r="B44" s="5" t="s">
        <v>55</v>
      </c>
      <c r="C44" s="29">
        <v>21515.03</v>
      </c>
      <c r="D44" s="47">
        <v>14500</v>
      </c>
      <c r="E44" s="30">
        <v>17773.68</v>
      </c>
      <c r="F44" s="37">
        <f t="shared" si="4"/>
        <v>82.610528546788</v>
      </c>
      <c r="G44" s="52">
        <f t="shared" si="5"/>
        <v>122.57710344827586</v>
      </c>
    </row>
    <row r="45" spans="1:7" s="21" customFormat="1" ht="94.5" customHeight="1">
      <c r="A45" s="4" t="s">
        <v>90</v>
      </c>
      <c r="B45" s="5" t="s">
        <v>93</v>
      </c>
      <c r="C45" s="29">
        <v>200.12</v>
      </c>
      <c r="D45" s="47">
        <v>200.12</v>
      </c>
      <c r="E45" s="30">
        <v>675.46</v>
      </c>
      <c r="F45" s="37">
        <f t="shared" si="4"/>
        <v>337.52748350989407</v>
      </c>
      <c r="G45" s="52">
        <f t="shared" si="5"/>
        <v>337.52748350989407</v>
      </c>
    </row>
    <row r="46" spans="1:7" ht="56.25">
      <c r="A46" s="13" t="s">
        <v>38</v>
      </c>
      <c r="B46" s="12" t="s">
        <v>39</v>
      </c>
      <c r="C46" s="29">
        <v>10000</v>
      </c>
      <c r="D46" s="47">
        <v>7000</v>
      </c>
      <c r="E46" s="30">
        <v>23915</v>
      </c>
      <c r="F46" s="37">
        <f t="shared" si="4"/>
        <v>239.15</v>
      </c>
      <c r="G46" s="52">
        <f t="shared" si="5"/>
        <v>341.6428571428571</v>
      </c>
    </row>
    <row r="47" spans="1:7" s="21" customFormat="1" ht="56.25">
      <c r="A47" s="13" t="s">
        <v>119</v>
      </c>
      <c r="B47" s="12" t="s">
        <v>120</v>
      </c>
      <c r="C47" s="29">
        <v>0</v>
      </c>
      <c r="D47" s="47">
        <v>0</v>
      </c>
      <c r="E47" s="30">
        <v>1349.01</v>
      </c>
      <c r="F47" s="37">
        <v>0</v>
      </c>
      <c r="G47" s="52">
        <v>0</v>
      </c>
    </row>
    <row r="48" spans="1:7" s="21" customFormat="1" ht="93" customHeight="1">
      <c r="A48" s="13" t="s">
        <v>91</v>
      </c>
      <c r="B48" s="12" t="s">
        <v>92</v>
      </c>
      <c r="C48" s="29">
        <v>967.07</v>
      </c>
      <c r="D48" s="47">
        <v>967.07</v>
      </c>
      <c r="E48" s="30">
        <v>1775.05</v>
      </c>
      <c r="F48" s="37">
        <f>E48/C48*100</f>
        <v>183.5492777151602</v>
      </c>
      <c r="G48" s="52">
        <f t="shared" si="5"/>
        <v>183.5492777151602</v>
      </c>
    </row>
    <row r="49" spans="1:7" ht="30" customHeight="1">
      <c r="A49" s="14" t="s">
        <v>40</v>
      </c>
      <c r="B49" s="15" t="s">
        <v>41</v>
      </c>
      <c r="C49" s="10">
        <v>133192.26</v>
      </c>
      <c r="D49" s="31">
        <v>131265.79</v>
      </c>
      <c r="E49" s="31">
        <v>142274.43</v>
      </c>
      <c r="F49" s="36">
        <f>E49/C49*100</f>
        <v>106.81884217596426</v>
      </c>
      <c r="G49" s="50">
        <f>E49/D49*100</f>
        <v>108.38652629904561</v>
      </c>
    </row>
    <row r="50" spans="1:7" ht="29.25" customHeight="1">
      <c r="A50" s="14" t="s">
        <v>42</v>
      </c>
      <c r="B50" s="15" t="s">
        <v>56</v>
      </c>
      <c r="C50" s="10">
        <f>SUM(C51:C52)</f>
        <v>181790.05</v>
      </c>
      <c r="D50" s="31">
        <f>SUM(D51:D52)</f>
        <v>159928.42</v>
      </c>
      <c r="E50" s="31">
        <f>SUM(E51:E52)</f>
        <v>159976.28</v>
      </c>
      <c r="F50" s="36">
        <f>E50/C50*100</f>
        <v>88.00056988817595</v>
      </c>
      <c r="G50" s="50">
        <f>E50/D50*100</f>
        <v>100.02992588809418</v>
      </c>
    </row>
    <row r="51" spans="1:7" ht="30" customHeight="1">
      <c r="A51" s="13" t="s">
        <v>83</v>
      </c>
      <c r="B51" s="12" t="s">
        <v>43</v>
      </c>
      <c r="C51" s="29">
        <v>0</v>
      </c>
      <c r="D51" s="47">
        <v>0</v>
      </c>
      <c r="E51" s="30">
        <v>-157.05</v>
      </c>
      <c r="F51" s="37">
        <v>0</v>
      </c>
      <c r="G51" s="52">
        <v>0</v>
      </c>
    </row>
    <row r="52" spans="1:7" ht="30" customHeight="1">
      <c r="A52" s="18" t="s">
        <v>85</v>
      </c>
      <c r="B52" s="12" t="s">
        <v>44</v>
      </c>
      <c r="C52" s="29">
        <v>181790.05</v>
      </c>
      <c r="D52" s="47">
        <v>159928.42</v>
      </c>
      <c r="E52" s="30">
        <v>160133.33</v>
      </c>
      <c r="F52" s="37">
        <f>E52/C52*100</f>
        <v>88.08696075500282</v>
      </c>
      <c r="G52" s="52">
        <f>E52/D52*100</f>
        <v>100.12812607040074</v>
      </c>
    </row>
    <row r="53" spans="1:7" ht="33" customHeight="1">
      <c r="A53" s="14" t="s">
        <v>45</v>
      </c>
      <c r="B53" s="15" t="s">
        <v>46</v>
      </c>
      <c r="C53" s="10">
        <f>C54+C59+C63+C66</f>
        <v>12094121.930000002</v>
      </c>
      <c r="D53" s="31">
        <f>D54+D59+D63+D66</f>
        <v>8123516.040000001</v>
      </c>
      <c r="E53" s="31">
        <f>E54+E59+E63+E66</f>
        <v>8118001.220000002</v>
      </c>
      <c r="F53" s="36">
        <f aca="true" t="shared" si="6" ref="F53:F59">E53/C53*100</f>
        <v>67.1235271728404</v>
      </c>
      <c r="G53" s="50">
        <f aca="true" t="shared" si="7" ref="G53:G59">E53/D53*100</f>
        <v>99.932112893323</v>
      </c>
    </row>
    <row r="54" spans="1:7" ht="37.5">
      <c r="A54" s="16" t="s">
        <v>62</v>
      </c>
      <c r="B54" s="17" t="s">
        <v>84</v>
      </c>
      <c r="C54" s="31">
        <f>SUM(C55:C58)</f>
        <v>12020066.770000001</v>
      </c>
      <c r="D54" s="57">
        <f>SUM(D55:D58)</f>
        <v>8049460.880000001</v>
      </c>
      <c r="E54" s="46">
        <f>SUM(E55:E58)</f>
        <v>8049460.880000001</v>
      </c>
      <c r="F54" s="38">
        <f t="shared" si="6"/>
        <v>66.96685662420825</v>
      </c>
      <c r="G54" s="51">
        <f t="shared" si="7"/>
        <v>100</v>
      </c>
    </row>
    <row r="55" spans="1:7" ht="30" customHeight="1">
      <c r="A55" s="13" t="s">
        <v>95</v>
      </c>
      <c r="B55" s="12" t="s">
        <v>77</v>
      </c>
      <c r="C55" s="34">
        <v>307422.9</v>
      </c>
      <c r="D55" s="47">
        <v>298171.5</v>
      </c>
      <c r="E55" s="30">
        <v>298171.5</v>
      </c>
      <c r="F55" s="37">
        <f t="shared" si="6"/>
        <v>96.99066009721462</v>
      </c>
      <c r="G55" s="52">
        <f t="shared" si="7"/>
        <v>100</v>
      </c>
    </row>
    <row r="56" spans="1:7" ht="37.5">
      <c r="A56" s="13" t="s">
        <v>96</v>
      </c>
      <c r="B56" s="12" t="s">
        <v>57</v>
      </c>
      <c r="C56" s="34">
        <v>2353138.84</v>
      </c>
      <c r="D56" s="47">
        <v>1032434.66</v>
      </c>
      <c r="E56" s="30">
        <v>1032434.66</v>
      </c>
      <c r="F56" s="37">
        <f t="shared" si="6"/>
        <v>43.87478726074659</v>
      </c>
      <c r="G56" s="52">
        <f t="shared" si="7"/>
        <v>100</v>
      </c>
    </row>
    <row r="57" spans="1:7" ht="30.75" customHeight="1">
      <c r="A57" s="13" t="s">
        <v>97</v>
      </c>
      <c r="B57" s="12" t="s">
        <v>78</v>
      </c>
      <c r="C57" s="34">
        <v>8657959.89</v>
      </c>
      <c r="D57" s="47">
        <v>6217211.48</v>
      </c>
      <c r="E57" s="30">
        <v>6217211.48</v>
      </c>
      <c r="F57" s="37">
        <f t="shared" si="6"/>
        <v>71.8091970740234</v>
      </c>
      <c r="G57" s="52">
        <f t="shared" si="7"/>
        <v>100</v>
      </c>
    </row>
    <row r="58" spans="1:7" ht="29.25" customHeight="1">
      <c r="A58" s="13" t="s">
        <v>98</v>
      </c>
      <c r="B58" s="12" t="s">
        <v>47</v>
      </c>
      <c r="C58" s="34">
        <v>701545.14</v>
      </c>
      <c r="D58" s="47">
        <v>501643.24</v>
      </c>
      <c r="E58" s="30">
        <v>501643.24</v>
      </c>
      <c r="F58" s="37">
        <f t="shared" si="6"/>
        <v>71.50548288311141</v>
      </c>
      <c r="G58" s="52">
        <f t="shared" si="7"/>
        <v>100</v>
      </c>
    </row>
    <row r="59" spans="1:7" ht="27.75" customHeight="1">
      <c r="A59" s="14" t="s">
        <v>69</v>
      </c>
      <c r="B59" s="15" t="s">
        <v>48</v>
      </c>
      <c r="C59" s="10">
        <f>C60</f>
        <v>74278.15</v>
      </c>
      <c r="D59" s="31">
        <f>D60</f>
        <v>74278.15</v>
      </c>
      <c r="E59" s="31">
        <f>E60</f>
        <v>74328.15</v>
      </c>
      <c r="F59" s="36">
        <f t="shared" si="6"/>
        <v>100.06731454674087</v>
      </c>
      <c r="G59" s="50">
        <f t="shared" si="7"/>
        <v>100.06731454674087</v>
      </c>
    </row>
    <row r="60" spans="1:7" ht="29.25" customHeight="1">
      <c r="A60" s="25" t="s">
        <v>100</v>
      </c>
      <c r="B60" s="12" t="s">
        <v>49</v>
      </c>
      <c r="C60" s="29">
        <v>74278.15</v>
      </c>
      <c r="D60" s="47">
        <v>74278.15</v>
      </c>
      <c r="E60" s="30">
        <v>74328.15</v>
      </c>
      <c r="F60" s="37">
        <f aca="true" t="shared" si="8" ref="F60:F67">E60/C60*100</f>
        <v>100.06731454674087</v>
      </c>
      <c r="G60" s="52">
        <f aca="true" t="shared" si="9" ref="G60:G67">E60/D60*100</f>
        <v>100.06731454674087</v>
      </c>
    </row>
    <row r="61" spans="1:7" s="21" customFormat="1" ht="100.5" customHeight="1" hidden="1">
      <c r="A61" s="35" t="s">
        <v>106</v>
      </c>
      <c r="B61" s="26" t="s">
        <v>107</v>
      </c>
      <c r="C61" s="32">
        <f>C62</f>
        <v>0</v>
      </c>
      <c r="D61" s="31">
        <f>D62</f>
        <v>0</v>
      </c>
      <c r="E61" s="54">
        <f>E62</f>
        <v>0</v>
      </c>
      <c r="F61" s="37" t="e">
        <f t="shared" si="8"/>
        <v>#DIV/0!</v>
      </c>
      <c r="G61" s="52" t="e">
        <f t="shared" si="9"/>
        <v>#DIV/0!</v>
      </c>
    </row>
    <row r="62" spans="1:7" s="21" customFormat="1" ht="99" customHeight="1" hidden="1">
      <c r="A62" s="28" t="s">
        <v>105</v>
      </c>
      <c r="B62" s="27" t="s">
        <v>104</v>
      </c>
      <c r="C62" s="33">
        <v>0</v>
      </c>
      <c r="D62" s="47">
        <v>0</v>
      </c>
      <c r="E62" s="55">
        <v>0</v>
      </c>
      <c r="F62" s="37" t="e">
        <f t="shared" si="8"/>
        <v>#DIV/0!</v>
      </c>
      <c r="G62" s="52" t="e">
        <f t="shared" si="9"/>
        <v>#DIV/0!</v>
      </c>
    </row>
    <row r="63" spans="1:7" ht="75" customHeight="1">
      <c r="A63" s="20" t="s">
        <v>101</v>
      </c>
      <c r="B63" s="24" t="s">
        <v>102</v>
      </c>
      <c r="C63" s="10">
        <f>C64</f>
        <v>2696.95</v>
      </c>
      <c r="D63" s="31">
        <f>D64</f>
        <v>2696.95</v>
      </c>
      <c r="E63" s="31">
        <f>E64</f>
        <v>3871.9</v>
      </c>
      <c r="F63" s="50">
        <f t="shared" si="8"/>
        <v>143.56587997552793</v>
      </c>
      <c r="G63" s="50">
        <f t="shared" si="9"/>
        <v>143.56587997552793</v>
      </c>
    </row>
    <row r="64" spans="1:7" s="21" customFormat="1" ht="93.75" customHeight="1">
      <c r="A64" s="22" t="s">
        <v>125</v>
      </c>
      <c r="B64" s="23" t="s">
        <v>103</v>
      </c>
      <c r="C64" s="29">
        <v>2696.95</v>
      </c>
      <c r="D64" s="47">
        <v>2696.95</v>
      </c>
      <c r="E64" s="47">
        <v>3871.9</v>
      </c>
      <c r="F64" s="37">
        <f t="shared" si="8"/>
        <v>143.56587997552793</v>
      </c>
      <c r="G64" s="52">
        <f t="shared" si="9"/>
        <v>143.56587997552793</v>
      </c>
    </row>
    <row r="65" spans="1:7" ht="37.5">
      <c r="A65" s="14" t="s">
        <v>60</v>
      </c>
      <c r="B65" s="15" t="s">
        <v>61</v>
      </c>
      <c r="C65" s="10">
        <f>C66</f>
        <v>-2919.94</v>
      </c>
      <c r="D65" s="31">
        <f>D66</f>
        <v>-2919.94</v>
      </c>
      <c r="E65" s="31">
        <f>E66</f>
        <v>-9659.71</v>
      </c>
      <c r="F65" s="50">
        <f t="shared" si="8"/>
        <v>330.8187839476153</v>
      </c>
      <c r="G65" s="50">
        <f t="shared" si="9"/>
        <v>330.8187839476153</v>
      </c>
    </row>
    <row r="66" spans="1:7" ht="56.25">
      <c r="A66" s="18" t="s">
        <v>99</v>
      </c>
      <c r="B66" s="19" t="s">
        <v>86</v>
      </c>
      <c r="C66" s="34">
        <v>-2919.94</v>
      </c>
      <c r="D66" s="47">
        <v>-2919.94</v>
      </c>
      <c r="E66" s="30">
        <v>-9659.71</v>
      </c>
      <c r="F66" s="37">
        <f t="shared" si="8"/>
        <v>330.8187839476153</v>
      </c>
      <c r="G66" s="52">
        <f t="shared" si="9"/>
        <v>330.8187839476153</v>
      </c>
    </row>
    <row r="67" spans="1:7" ht="25.5" customHeight="1">
      <c r="A67" s="14"/>
      <c r="B67" s="15" t="s">
        <v>58</v>
      </c>
      <c r="C67" s="31">
        <f>C7+C53</f>
        <v>20779922.990000002</v>
      </c>
      <c r="D67" s="31">
        <f>D7+D53</f>
        <v>14288424.86</v>
      </c>
      <c r="E67" s="31">
        <f>E7+E53</f>
        <v>14306882.23</v>
      </c>
      <c r="F67" s="36">
        <f t="shared" si="8"/>
        <v>68.84954403769905</v>
      </c>
      <c r="G67" s="50">
        <f t="shared" si="9"/>
        <v>100.12917707991502</v>
      </c>
    </row>
    <row r="68" spans="3:5" s="58" customFormat="1" ht="31.5" customHeight="1">
      <c r="C68" s="59">
        <v>20779922987.47</v>
      </c>
      <c r="D68" s="59">
        <v>14288424.86</v>
      </c>
      <c r="E68" s="59">
        <v>14306882231.03</v>
      </c>
    </row>
  </sheetData>
  <sheetProtection/>
  <mergeCells count="3">
    <mergeCell ref="A2:G2"/>
    <mergeCell ref="A3:G3"/>
    <mergeCell ref="A4:G4"/>
  </mergeCells>
  <printOptions/>
  <pageMargins left="0.7874015748031497" right="0.3937007874015748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Кинева Светлана Александровна</cp:lastModifiedBy>
  <cp:lastPrinted>2020-10-14T11:33:11Z</cp:lastPrinted>
  <dcterms:created xsi:type="dcterms:W3CDTF">2012-12-03T09:39:47Z</dcterms:created>
  <dcterms:modified xsi:type="dcterms:W3CDTF">2020-10-14T11:34:52Z</dcterms:modified>
  <cp:category/>
  <cp:version/>
  <cp:contentType/>
  <cp:contentStatus/>
</cp:coreProperties>
</file>